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Jirka\Documents\Rašovice 2014_JR\STAROSTA_DOKUMENTY\RD sitě_Nová zástavba u rybníka\Nová dokumentace od 15.3.2021_RAK\Výběrové řízení na zhotovitele _IS\"/>
    </mc:Choice>
  </mc:AlternateContent>
  <xr:revisionPtr revIDLastSave="0" documentId="8_{90A717F0-D847-4154-A26D-278CA9AC2EE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22-133-1 - SO 01f-14f Kan..." sheetId="2" r:id="rId2"/>
    <sheet name="22-133-2 - SO 01g-14g Vod..." sheetId="3" r:id="rId3"/>
    <sheet name="22-133-9 - SO 16a Obslužn..." sheetId="5" r:id="rId4"/>
    <sheet name="22-133-10 - SO 16b Chodní..." sheetId="6" r:id="rId5"/>
    <sheet name="22-133-11 - SO 17a Úprava..." sheetId="7" r:id="rId6"/>
    <sheet name="22-133-13 - SO 17c Napoje..." sheetId="9" r:id="rId7"/>
    <sheet name="22-133-14 - SO 17d Parkov..." sheetId="10" r:id="rId8"/>
    <sheet name="22-133-15 - SO 17e Sběrné..." sheetId="11" r:id="rId9"/>
    <sheet name="22-133-4 - SO 18a Záchytn..." sheetId="12" r:id="rId10"/>
    <sheet name="22-133-5 - SO 18b Dešťová..." sheetId="13" r:id="rId11"/>
    <sheet name="22-133-6 - SO 19 Splaškov..." sheetId="14" r:id="rId12"/>
    <sheet name="22-133-7 - SO 20 Vodovodn..." sheetId="15" r:id="rId13"/>
    <sheet name="22-133-16 - Vedlejší rozp..." sheetId="17" r:id="rId14"/>
  </sheets>
  <definedNames>
    <definedName name="_xlnm._FilterDatabase" localSheetId="1" hidden="1">'22-133-1 - SO 01f-14f Kan...'!$C$120:$K$246</definedName>
    <definedName name="_xlnm._FilterDatabase" localSheetId="4" hidden="1">'22-133-10 - SO 16b Chodní...'!$C$120:$K$180</definedName>
    <definedName name="_xlnm._FilterDatabase" localSheetId="5" hidden="1">'22-133-11 - SO 17a Úprava...'!$C$121:$K$299</definedName>
    <definedName name="_xlnm._FilterDatabase" localSheetId="6" hidden="1">'22-133-13 - SO 17c Napoje...'!$C$123:$K$230</definedName>
    <definedName name="_xlnm._FilterDatabase" localSheetId="7" hidden="1">'22-133-14 - SO 17d Parkov...'!$C$123:$K$278</definedName>
    <definedName name="_xlnm._FilterDatabase" localSheetId="8" hidden="1">'22-133-15 - SO 17e Sběrné...'!$C$122:$K$170</definedName>
    <definedName name="_xlnm._FilterDatabase" localSheetId="13" hidden="1">'22-133-16 - Vedlejší rozp...'!$C$116:$K$129</definedName>
    <definedName name="_xlnm._FilterDatabase" localSheetId="2" hidden="1">'22-133-2 - SO 01g-14g Vod...'!$C$120:$K$267</definedName>
    <definedName name="_xlnm._FilterDatabase" localSheetId="9" hidden="1">'22-133-4 - SO 18a Záchytn...'!$C$123:$K$264</definedName>
    <definedName name="_xlnm._FilterDatabase" localSheetId="10" hidden="1">'22-133-5 - SO 18b Dešťová...'!$C$121:$K$237</definedName>
    <definedName name="_xlnm._FilterDatabase" localSheetId="11" hidden="1">'22-133-6 - SO 19 Splaškov...'!$C$122:$K$304</definedName>
    <definedName name="_xlnm._FilterDatabase" localSheetId="12" hidden="1">'22-133-7 - SO 20 Vodovodn...'!$C$120:$K$307</definedName>
    <definedName name="_xlnm._FilterDatabase" localSheetId="3" hidden="1">'22-133-9 - SO 16a Obslužn...'!$C$124:$K$579</definedName>
    <definedName name="_xlnm.Print_Titles" localSheetId="1">'22-133-1 - SO 01f-14f Kan...'!$120:$120</definedName>
    <definedName name="_xlnm.Print_Titles" localSheetId="4">'22-133-10 - SO 16b Chodní...'!$120:$120</definedName>
    <definedName name="_xlnm.Print_Titles" localSheetId="5">'22-133-11 - SO 17a Úprava...'!$121:$121</definedName>
    <definedName name="_xlnm.Print_Titles" localSheetId="6">'22-133-13 - SO 17c Napoje...'!$123:$123</definedName>
    <definedName name="_xlnm.Print_Titles" localSheetId="7">'22-133-14 - SO 17d Parkov...'!$123:$123</definedName>
    <definedName name="_xlnm.Print_Titles" localSheetId="8">'22-133-15 - SO 17e Sběrné...'!$122:$122</definedName>
    <definedName name="_xlnm.Print_Titles" localSheetId="13">'22-133-16 - Vedlejší rozp...'!$116:$116</definedName>
    <definedName name="_xlnm.Print_Titles" localSheetId="2">'22-133-2 - SO 01g-14g Vod...'!$120:$120</definedName>
    <definedName name="_xlnm.Print_Titles" localSheetId="9">'22-133-4 - SO 18a Záchytn...'!$123:$123</definedName>
    <definedName name="_xlnm.Print_Titles" localSheetId="10">'22-133-5 - SO 18b Dešťová...'!$121:$121</definedName>
    <definedName name="_xlnm.Print_Titles" localSheetId="11">'22-133-6 - SO 19 Splaškov...'!$122:$122</definedName>
    <definedName name="_xlnm.Print_Titles" localSheetId="12">'22-133-7 - SO 20 Vodovodn...'!$120:$120</definedName>
    <definedName name="_xlnm.Print_Titles" localSheetId="3">'22-133-9 - SO 16a Obslužn...'!$124:$124</definedName>
    <definedName name="_xlnm.Print_Titles" localSheetId="0">'Rekapitulace stavby'!$92:$92</definedName>
    <definedName name="_xlnm.Print_Area" localSheetId="1">'22-133-1 - SO 01f-14f Kan...'!$C$4:$J$76,'22-133-1 - SO 01f-14f Kan...'!$C$82:$J$102,'22-133-1 - SO 01f-14f Kan...'!$C$108:$J$246</definedName>
    <definedName name="_xlnm.Print_Area" localSheetId="4">'22-133-10 - SO 16b Chodní...'!$C$4:$J$76,'22-133-10 - SO 16b Chodní...'!$C$82:$J$102,'22-133-10 - SO 16b Chodní...'!$C$108:$J$180</definedName>
    <definedName name="_xlnm.Print_Area" localSheetId="5">'22-133-11 - SO 17a Úprava...'!$C$4:$J$76,'22-133-11 - SO 17a Úprava...'!$C$82:$J$103,'22-133-11 - SO 17a Úprava...'!$C$109:$J$299</definedName>
    <definedName name="_xlnm.Print_Area" localSheetId="6">'22-133-13 - SO 17c Napoje...'!$C$4:$J$76,'22-133-13 - SO 17c Napoje...'!$C$82:$J$105,'22-133-13 - SO 17c Napoje...'!$C$111:$J$230</definedName>
    <definedName name="_xlnm.Print_Area" localSheetId="7">'22-133-14 - SO 17d Parkov...'!$C$4:$J$76,'22-133-14 - SO 17d Parkov...'!$C$82:$J$105,'22-133-14 - SO 17d Parkov...'!$C$111:$J$278</definedName>
    <definedName name="_xlnm.Print_Area" localSheetId="8">'22-133-15 - SO 17e Sběrné...'!$C$4:$J$76,'22-133-15 - SO 17e Sběrné...'!$C$82:$J$104,'22-133-15 - SO 17e Sběrné...'!$C$110:$J$170</definedName>
    <definedName name="_xlnm.Print_Area" localSheetId="13">'22-133-16 - Vedlejší rozp...'!$C$4:$J$76,'22-133-16 - Vedlejší rozp...'!$C$82:$J$98,'22-133-16 - Vedlejší rozp...'!$C$104:$J$129</definedName>
    <definedName name="_xlnm.Print_Area" localSheetId="2">'22-133-2 - SO 01g-14g Vod...'!$C$4:$J$76,'22-133-2 - SO 01g-14g Vod...'!$C$82:$J$102,'22-133-2 - SO 01g-14g Vod...'!$C$108:$J$267</definedName>
    <definedName name="_xlnm.Print_Area" localSheetId="9">'22-133-4 - SO 18a Záchytn...'!$C$4:$J$76,'22-133-4 - SO 18a Záchytn...'!$C$82:$J$105,'22-133-4 - SO 18a Záchytn...'!$C$111:$J$264</definedName>
    <definedName name="_xlnm.Print_Area" localSheetId="10">'22-133-5 - SO 18b Dešťová...'!$C$4:$J$76,'22-133-5 - SO 18b Dešťová...'!$C$82:$J$103,'22-133-5 - SO 18b Dešťová...'!$C$109:$J$237</definedName>
    <definedName name="_xlnm.Print_Area" localSheetId="11">'22-133-6 - SO 19 Splaškov...'!$C$4:$J$76,'22-133-6 - SO 19 Splaškov...'!$C$82:$J$104,'22-133-6 - SO 19 Splaškov...'!$C$110:$J$304</definedName>
    <definedName name="_xlnm.Print_Area" localSheetId="12">'22-133-7 - SO 20 Vodovodn...'!$C$4:$J$76,'22-133-7 - SO 20 Vodovodn...'!$C$82:$J$102,'22-133-7 - SO 20 Vodovodn...'!$C$108:$J$307</definedName>
    <definedName name="_xlnm.Print_Area" localSheetId="3">'22-133-9 - SO 16a Obslužn...'!$C$4:$J$76,'22-133-9 - SO 16a Obslužn...'!$C$82:$J$106,'22-133-9 - SO 16a Obslužn...'!$C$112:$J$579</definedName>
    <definedName name="_xlnm.Print_Area" localSheetId="0">'Rekapitulace stavby'!$D$4:$AO$76,'Rekapitulace stavby'!$C$82:$AQ$108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17" l="1"/>
  <c r="J36" i="17"/>
  <c r="AY107" i="1" s="1"/>
  <c r="J35" i="17"/>
  <c r="AX107" i="1"/>
  <c r="BI129" i="17"/>
  <c r="BH129" i="17"/>
  <c r="BG129" i="17"/>
  <c r="BF129" i="17"/>
  <c r="T129" i="17"/>
  <c r="R129" i="17"/>
  <c r="P129" i="17"/>
  <c r="BI128" i="17"/>
  <c r="BH128" i="17"/>
  <c r="BG128" i="17"/>
  <c r="BF128" i="17"/>
  <c r="T128" i="17"/>
  <c r="R128" i="17"/>
  <c r="P128" i="17"/>
  <c r="BI127" i="17"/>
  <c r="BH127" i="17"/>
  <c r="BG127" i="17"/>
  <c r="BF127" i="17"/>
  <c r="T127" i="17"/>
  <c r="R127" i="17"/>
  <c r="P127" i="17"/>
  <c r="BI126" i="17"/>
  <c r="BH126" i="17"/>
  <c r="BG126" i="17"/>
  <c r="BF126" i="17"/>
  <c r="T126" i="17"/>
  <c r="R126" i="17"/>
  <c r="P126" i="17"/>
  <c r="BI125" i="17"/>
  <c r="BH125" i="17"/>
  <c r="BG125" i="17"/>
  <c r="BF125" i="17"/>
  <c r="T125" i="17"/>
  <c r="R125" i="17"/>
  <c r="P125" i="17"/>
  <c r="BI124" i="17"/>
  <c r="BH124" i="17"/>
  <c r="BG124" i="17"/>
  <c r="BF124" i="17"/>
  <c r="T124" i="17"/>
  <c r="R124" i="17"/>
  <c r="P124" i="17"/>
  <c r="BI123" i="17"/>
  <c r="BH123" i="17"/>
  <c r="BG123" i="17"/>
  <c r="BF123" i="17"/>
  <c r="T123" i="17"/>
  <c r="R123" i="17"/>
  <c r="P123" i="17"/>
  <c r="BI122" i="17"/>
  <c r="BH122" i="17"/>
  <c r="BG122" i="17"/>
  <c r="BF122" i="17"/>
  <c r="T122" i="17"/>
  <c r="R122" i="17"/>
  <c r="P122" i="17"/>
  <c r="BI121" i="17"/>
  <c r="BH121" i="17"/>
  <c r="BG121" i="17"/>
  <c r="BF121" i="17"/>
  <c r="T121" i="17"/>
  <c r="R121" i="17"/>
  <c r="P121" i="17"/>
  <c r="BI120" i="17"/>
  <c r="BH120" i="17"/>
  <c r="BG120" i="17"/>
  <c r="BF120" i="17"/>
  <c r="T120" i="17"/>
  <c r="R120" i="17"/>
  <c r="P120" i="17"/>
  <c r="BI119" i="17"/>
  <c r="BH119" i="17"/>
  <c r="BG119" i="17"/>
  <c r="BF119" i="17"/>
  <c r="T119" i="17"/>
  <c r="R119" i="17"/>
  <c r="P119" i="17"/>
  <c r="F111" i="17"/>
  <c r="E109" i="17"/>
  <c r="F89" i="17"/>
  <c r="E87" i="17"/>
  <c r="J24" i="17"/>
  <c r="E24" i="17"/>
  <c r="J92" i="17" s="1"/>
  <c r="J23" i="17"/>
  <c r="J21" i="17"/>
  <c r="E21" i="17"/>
  <c r="J113" i="17" s="1"/>
  <c r="J20" i="17"/>
  <c r="J18" i="17"/>
  <c r="E18" i="17"/>
  <c r="F114" i="17" s="1"/>
  <c r="J17" i="17"/>
  <c r="J15" i="17"/>
  <c r="E15" i="17"/>
  <c r="F113" i="17" s="1"/>
  <c r="J14" i="17"/>
  <c r="J12" i="17"/>
  <c r="J89" i="17" s="1"/>
  <c r="E7" i="17"/>
  <c r="E107" i="17" s="1"/>
  <c r="J37" i="15"/>
  <c r="J36" i="15"/>
  <c r="AY106" i="1" s="1"/>
  <c r="J35" i="15"/>
  <c r="AX106" i="1"/>
  <c r="BI307" i="15"/>
  <c r="BH307" i="15"/>
  <c r="BG307" i="15"/>
  <c r="BF307" i="15"/>
  <c r="T307" i="15"/>
  <c r="T306" i="15" s="1"/>
  <c r="R307" i="15"/>
  <c r="R306" i="15"/>
  <c r="P307" i="15"/>
  <c r="P306" i="15"/>
  <c r="BI304" i="15"/>
  <c r="BH304" i="15"/>
  <c r="BG304" i="15"/>
  <c r="BF304" i="15"/>
  <c r="T304" i="15"/>
  <c r="R304" i="15"/>
  <c r="P304" i="15"/>
  <c r="BI302" i="15"/>
  <c r="BH302" i="15"/>
  <c r="BG302" i="15"/>
  <c r="BF302" i="15"/>
  <c r="T302" i="15"/>
  <c r="R302" i="15"/>
  <c r="P302" i="15"/>
  <c r="BI301" i="15"/>
  <c r="BH301" i="15"/>
  <c r="BG301" i="15"/>
  <c r="BF301" i="15"/>
  <c r="T301" i="15"/>
  <c r="R301" i="15"/>
  <c r="P301" i="15"/>
  <c r="BI300" i="15"/>
  <c r="BH300" i="15"/>
  <c r="BG300" i="15"/>
  <c r="BF300" i="15"/>
  <c r="T300" i="15"/>
  <c r="R300" i="15"/>
  <c r="P300" i="15"/>
  <c r="BI299" i="15"/>
  <c r="BH299" i="15"/>
  <c r="BG299" i="15"/>
  <c r="BF299" i="15"/>
  <c r="T299" i="15"/>
  <c r="R299" i="15"/>
  <c r="P299" i="15"/>
  <c r="BI298" i="15"/>
  <c r="BH298" i="15"/>
  <c r="BG298" i="15"/>
  <c r="BF298" i="15"/>
  <c r="T298" i="15"/>
  <c r="R298" i="15"/>
  <c r="P298" i="15"/>
  <c r="BI297" i="15"/>
  <c r="BH297" i="15"/>
  <c r="BG297" i="15"/>
  <c r="BF297" i="15"/>
  <c r="T297" i="15"/>
  <c r="R297" i="15"/>
  <c r="P297" i="15"/>
  <c r="BI296" i="15"/>
  <c r="BH296" i="15"/>
  <c r="BG296" i="15"/>
  <c r="BF296" i="15"/>
  <c r="T296" i="15"/>
  <c r="R296" i="15"/>
  <c r="P296" i="15"/>
  <c r="BI295" i="15"/>
  <c r="BH295" i="15"/>
  <c r="BG295" i="15"/>
  <c r="BF295" i="15"/>
  <c r="T295" i="15"/>
  <c r="R295" i="15"/>
  <c r="P295" i="15"/>
  <c r="BI294" i="15"/>
  <c r="BH294" i="15"/>
  <c r="BG294" i="15"/>
  <c r="BF294" i="15"/>
  <c r="T294" i="15"/>
  <c r="R294" i="15"/>
  <c r="P294" i="15"/>
  <c r="BI293" i="15"/>
  <c r="BH293" i="15"/>
  <c r="BG293" i="15"/>
  <c r="BF293" i="15"/>
  <c r="T293" i="15"/>
  <c r="R293" i="15"/>
  <c r="P293" i="15"/>
  <c r="BI292" i="15"/>
  <c r="BH292" i="15"/>
  <c r="BG292" i="15"/>
  <c r="BF292" i="15"/>
  <c r="T292" i="15"/>
  <c r="R292" i="15"/>
  <c r="P292" i="15"/>
  <c r="BI290" i="15"/>
  <c r="BH290" i="15"/>
  <c r="BG290" i="15"/>
  <c r="BF290" i="15"/>
  <c r="T290" i="15"/>
  <c r="R290" i="15"/>
  <c r="P290" i="15"/>
  <c r="BI288" i="15"/>
  <c r="BH288" i="15"/>
  <c r="BG288" i="15"/>
  <c r="BF288" i="15"/>
  <c r="T288" i="15"/>
  <c r="R288" i="15"/>
  <c r="P288" i="15"/>
  <c r="BI287" i="15"/>
  <c r="BH287" i="15"/>
  <c r="BG287" i="15"/>
  <c r="BF287" i="15"/>
  <c r="T287" i="15"/>
  <c r="R287" i="15"/>
  <c r="P287" i="15"/>
  <c r="BI286" i="15"/>
  <c r="BH286" i="15"/>
  <c r="BG286" i="15"/>
  <c r="BF286" i="15"/>
  <c r="T286" i="15"/>
  <c r="R286" i="15"/>
  <c r="P286" i="15"/>
  <c r="BI285" i="15"/>
  <c r="BH285" i="15"/>
  <c r="BG285" i="15"/>
  <c r="BF285" i="15"/>
  <c r="T285" i="15"/>
  <c r="R285" i="15"/>
  <c r="P285" i="15"/>
  <c r="BI284" i="15"/>
  <c r="BH284" i="15"/>
  <c r="BG284" i="15"/>
  <c r="BF284" i="15"/>
  <c r="T284" i="15"/>
  <c r="R284" i="15"/>
  <c r="P284" i="15"/>
  <c r="BI283" i="15"/>
  <c r="BH283" i="15"/>
  <c r="BG283" i="15"/>
  <c r="BF283" i="15"/>
  <c r="T283" i="15"/>
  <c r="R283" i="15"/>
  <c r="P283" i="15"/>
  <c r="BI282" i="15"/>
  <c r="BH282" i="15"/>
  <c r="BG282" i="15"/>
  <c r="BF282" i="15"/>
  <c r="T282" i="15"/>
  <c r="R282" i="15"/>
  <c r="P282" i="15"/>
  <c r="BI281" i="15"/>
  <c r="BH281" i="15"/>
  <c r="BG281" i="15"/>
  <c r="BF281" i="15"/>
  <c r="T281" i="15"/>
  <c r="R281" i="15"/>
  <c r="P281" i="15"/>
  <c r="BI280" i="15"/>
  <c r="BH280" i="15"/>
  <c r="BG280" i="15"/>
  <c r="BF280" i="15"/>
  <c r="T280" i="15"/>
  <c r="R280" i="15"/>
  <c r="P280" i="15"/>
  <c r="BI279" i="15"/>
  <c r="BH279" i="15"/>
  <c r="BG279" i="15"/>
  <c r="BF279" i="15"/>
  <c r="T279" i="15"/>
  <c r="R279" i="15"/>
  <c r="P279" i="15"/>
  <c r="BI278" i="15"/>
  <c r="BH278" i="15"/>
  <c r="BG278" i="15"/>
  <c r="BF278" i="15"/>
  <c r="T278" i="15"/>
  <c r="R278" i="15"/>
  <c r="P278" i="15"/>
  <c r="BI277" i="15"/>
  <c r="BH277" i="15"/>
  <c r="BG277" i="15"/>
  <c r="BF277" i="15"/>
  <c r="T277" i="15"/>
  <c r="R277" i="15"/>
  <c r="P277" i="15"/>
  <c r="BI276" i="15"/>
  <c r="BH276" i="15"/>
  <c r="BG276" i="15"/>
  <c r="BF276" i="15"/>
  <c r="T276" i="15"/>
  <c r="R276" i="15"/>
  <c r="P276" i="15"/>
  <c r="BI275" i="15"/>
  <c r="BH275" i="15"/>
  <c r="BG275" i="15"/>
  <c r="BF275" i="15"/>
  <c r="T275" i="15"/>
  <c r="R275" i="15"/>
  <c r="P275" i="15"/>
  <c r="BI274" i="15"/>
  <c r="BH274" i="15"/>
  <c r="BG274" i="15"/>
  <c r="BF274" i="15"/>
  <c r="T274" i="15"/>
  <c r="R274" i="15"/>
  <c r="P274" i="15"/>
  <c r="BI273" i="15"/>
  <c r="BH273" i="15"/>
  <c r="BG273" i="15"/>
  <c r="BF273" i="15"/>
  <c r="T273" i="15"/>
  <c r="R273" i="15"/>
  <c r="P273" i="15"/>
  <c r="BI271" i="15"/>
  <c r="BH271" i="15"/>
  <c r="BG271" i="15"/>
  <c r="BF271" i="15"/>
  <c r="T271" i="15"/>
  <c r="R271" i="15"/>
  <c r="P271" i="15"/>
  <c r="BI270" i="15"/>
  <c r="BH270" i="15"/>
  <c r="BG270" i="15"/>
  <c r="BF270" i="15"/>
  <c r="T270" i="15"/>
  <c r="R270" i="15"/>
  <c r="P270" i="15"/>
  <c r="BI268" i="15"/>
  <c r="BH268" i="15"/>
  <c r="BG268" i="15"/>
  <c r="BF268" i="15"/>
  <c r="T268" i="15"/>
  <c r="R268" i="15"/>
  <c r="P268" i="15"/>
  <c r="BI266" i="15"/>
  <c r="BH266" i="15"/>
  <c r="BG266" i="15"/>
  <c r="BF266" i="15"/>
  <c r="T266" i="15"/>
  <c r="R266" i="15"/>
  <c r="P266" i="15"/>
  <c r="BI265" i="15"/>
  <c r="BH265" i="15"/>
  <c r="BG265" i="15"/>
  <c r="BF265" i="15"/>
  <c r="T265" i="15"/>
  <c r="R265" i="15"/>
  <c r="P265" i="15"/>
  <c r="BI264" i="15"/>
  <c r="BH264" i="15"/>
  <c r="BG264" i="15"/>
  <c r="BF264" i="15"/>
  <c r="T264" i="15"/>
  <c r="R264" i="15"/>
  <c r="P264" i="15"/>
  <c r="BI263" i="15"/>
  <c r="BH263" i="15"/>
  <c r="BG263" i="15"/>
  <c r="BF263" i="15"/>
  <c r="T263" i="15"/>
  <c r="R263" i="15"/>
  <c r="P263" i="15"/>
  <c r="BI262" i="15"/>
  <c r="BH262" i="15"/>
  <c r="BG262" i="15"/>
  <c r="BF262" i="15"/>
  <c r="T262" i="15"/>
  <c r="R262" i="15"/>
  <c r="P262" i="15"/>
  <c r="BI261" i="15"/>
  <c r="BH261" i="15"/>
  <c r="BG261" i="15"/>
  <c r="BF261" i="15"/>
  <c r="T261" i="15"/>
  <c r="R261" i="15"/>
  <c r="P261" i="15"/>
  <c r="BI260" i="15"/>
  <c r="BH260" i="15"/>
  <c r="BG260" i="15"/>
  <c r="BF260" i="15"/>
  <c r="T260" i="15"/>
  <c r="R260" i="15"/>
  <c r="P260" i="15"/>
  <c r="BI259" i="15"/>
  <c r="BH259" i="15"/>
  <c r="BG259" i="15"/>
  <c r="BF259" i="15"/>
  <c r="T259" i="15"/>
  <c r="R259" i="15"/>
  <c r="P259" i="15"/>
  <c r="BI248" i="15"/>
  <c r="BH248" i="15"/>
  <c r="BG248" i="15"/>
  <c r="BF248" i="15"/>
  <c r="T248" i="15"/>
  <c r="T247" i="15" s="1"/>
  <c r="R248" i="15"/>
  <c r="R247" i="15"/>
  <c r="P248" i="15"/>
  <c r="P247" i="15"/>
  <c r="BI245" i="15"/>
  <c r="BH245" i="15"/>
  <c r="BG245" i="15"/>
  <c r="BF245" i="15"/>
  <c r="T245" i="15"/>
  <c r="R245" i="15"/>
  <c r="P245" i="15"/>
  <c r="BI234" i="15"/>
  <c r="BH234" i="15"/>
  <c r="BG234" i="15"/>
  <c r="BF234" i="15"/>
  <c r="T234" i="15"/>
  <c r="R234" i="15"/>
  <c r="P234" i="15"/>
  <c r="BI232" i="15"/>
  <c r="BH232" i="15"/>
  <c r="BG232" i="15"/>
  <c r="BF232" i="15"/>
  <c r="T232" i="15"/>
  <c r="R232" i="15"/>
  <c r="P232" i="15"/>
  <c r="BI226" i="15"/>
  <c r="BH226" i="15"/>
  <c r="BG226" i="15"/>
  <c r="BF226" i="15"/>
  <c r="T226" i="15"/>
  <c r="R226" i="15"/>
  <c r="P226" i="15"/>
  <c r="BI224" i="15"/>
  <c r="BH224" i="15"/>
  <c r="BG224" i="15"/>
  <c r="BF224" i="15"/>
  <c r="T224" i="15"/>
  <c r="R224" i="15"/>
  <c r="P224" i="15"/>
  <c r="BI223" i="15"/>
  <c r="BH223" i="15"/>
  <c r="BG223" i="15"/>
  <c r="BF223" i="15"/>
  <c r="T223" i="15"/>
  <c r="R223" i="15"/>
  <c r="P223" i="15"/>
  <c r="BI222" i="15"/>
  <c r="BH222" i="15"/>
  <c r="BG222" i="15"/>
  <c r="BF222" i="15"/>
  <c r="T222" i="15"/>
  <c r="R222" i="15"/>
  <c r="P222" i="15"/>
  <c r="BI220" i="15"/>
  <c r="BH220" i="15"/>
  <c r="BG220" i="15"/>
  <c r="BF220" i="15"/>
  <c r="T220" i="15"/>
  <c r="R220" i="15"/>
  <c r="P220" i="15"/>
  <c r="BI218" i="15"/>
  <c r="BH218" i="15"/>
  <c r="BG218" i="15"/>
  <c r="BF218" i="15"/>
  <c r="T218" i="15"/>
  <c r="R218" i="15"/>
  <c r="P218" i="15"/>
  <c r="BI217" i="15"/>
  <c r="BH217" i="15"/>
  <c r="BG217" i="15"/>
  <c r="BF217" i="15"/>
  <c r="T217" i="15"/>
  <c r="R217" i="15"/>
  <c r="P217" i="15"/>
  <c r="BI216" i="15"/>
  <c r="BH216" i="15"/>
  <c r="BG216" i="15"/>
  <c r="BF216" i="15"/>
  <c r="T216" i="15"/>
  <c r="R216" i="15"/>
  <c r="P216" i="15"/>
  <c r="BI210" i="15"/>
  <c r="BH210" i="15"/>
  <c r="BG210" i="15"/>
  <c r="BF210" i="15"/>
  <c r="T210" i="15"/>
  <c r="R210" i="15"/>
  <c r="P210" i="15"/>
  <c r="BI204" i="15"/>
  <c r="BH204" i="15"/>
  <c r="BG204" i="15"/>
  <c r="BF204" i="15"/>
  <c r="T204" i="15"/>
  <c r="R204" i="15"/>
  <c r="P204" i="15"/>
  <c r="BI203" i="15"/>
  <c r="BH203" i="15"/>
  <c r="BG203" i="15"/>
  <c r="BF203" i="15"/>
  <c r="T203" i="15"/>
  <c r="R203" i="15"/>
  <c r="P203" i="15"/>
  <c r="BI202" i="15"/>
  <c r="BH202" i="15"/>
  <c r="BG202" i="15"/>
  <c r="BF202" i="15"/>
  <c r="T202" i="15"/>
  <c r="R202" i="15"/>
  <c r="P202" i="15"/>
  <c r="BI198" i="15"/>
  <c r="BH198" i="15"/>
  <c r="BG198" i="15"/>
  <c r="BF198" i="15"/>
  <c r="T198" i="15"/>
  <c r="R198" i="15"/>
  <c r="P198" i="15"/>
  <c r="BI170" i="15"/>
  <c r="BH170" i="15"/>
  <c r="BG170" i="15"/>
  <c r="BF170" i="15"/>
  <c r="T170" i="15"/>
  <c r="R170" i="15"/>
  <c r="P170" i="15"/>
  <c r="BI169" i="15"/>
  <c r="BH169" i="15"/>
  <c r="BG169" i="15"/>
  <c r="BF169" i="15"/>
  <c r="T169" i="15"/>
  <c r="R169" i="15"/>
  <c r="P169" i="15"/>
  <c r="BI165" i="15"/>
  <c r="BH165" i="15"/>
  <c r="BG165" i="15"/>
  <c r="BF165" i="15"/>
  <c r="T165" i="15"/>
  <c r="R165" i="15"/>
  <c r="P165" i="15"/>
  <c r="BI135" i="15"/>
  <c r="BH135" i="15"/>
  <c r="BG135" i="15"/>
  <c r="BF135" i="15"/>
  <c r="T135" i="15"/>
  <c r="R135" i="15"/>
  <c r="P135" i="15"/>
  <c r="BI128" i="15"/>
  <c r="BH128" i="15"/>
  <c r="BG128" i="15"/>
  <c r="BF128" i="15"/>
  <c r="T128" i="15"/>
  <c r="R128" i="15"/>
  <c r="P128" i="15"/>
  <c r="BI126" i="15"/>
  <c r="BH126" i="15"/>
  <c r="BG126" i="15"/>
  <c r="BF126" i="15"/>
  <c r="T126" i="15"/>
  <c r="R126" i="15"/>
  <c r="P126" i="15"/>
  <c r="BI125" i="15"/>
  <c r="BH125" i="15"/>
  <c r="BG125" i="15"/>
  <c r="BF125" i="15"/>
  <c r="T125" i="15"/>
  <c r="R125" i="15"/>
  <c r="P125" i="15"/>
  <c r="BI124" i="15"/>
  <c r="BH124" i="15"/>
  <c r="BG124" i="15"/>
  <c r="BF124" i="15"/>
  <c r="T124" i="15"/>
  <c r="R124" i="15"/>
  <c r="P124" i="15"/>
  <c r="F115" i="15"/>
  <c r="E113" i="15"/>
  <c r="F89" i="15"/>
  <c r="E87" i="15"/>
  <c r="J24" i="15"/>
  <c r="E24" i="15"/>
  <c r="J92" i="15" s="1"/>
  <c r="J23" i="15"/>
  <c r="J21" i="15"/>
  <c r="E21" i="15"/>
  <c r="J117" i="15" s="1"/>
  <c r="J20" i="15"/>
  <c r="J18" i="15"/>
  <c r="E18" i="15"/>
  <c r="F118" i="15" s="1"/>
  <c r="J17" i="15"/>
  <c r="J15" i="15"/>
  <c r="E15" i="15"/>
  <c r="F117" i="15" s="1"/>
  <c r="J14" i="15"/>
  <c r="J12" i="15"/>
  <c r="J115" i="15" s="1"/>
  <c r="E7" i="15"/>
  <c r="E111" i="15"/>
  <c r="J37" i="14"/>
  <c r="J36" i="14"/>
  <c r="AY105" i="1" s="1"/>
  <c r="J35" i="14"/>
  <c r="AX105" i="1"/>
  <c r="BI304" i="14"/>
  <c r="BH304" i="14"/>
  <c r="BG304" i="14"/>
  <c r="BF304" i="14"/>
  <c r="T304" i="14"/>
  <c r="T303" i="14" s="1"/>
  <c r="R304" i="14"/>
  <c r="R303" i="14"/>
  <c r="P304" i="14"/>
  <c r="P303" i="14" s="1"/>
  <c r="BI302" i="14"/>
  <c r="BH302" i="14"/>
  <c r="BG302" i="14"/>
  <c r="BF302" i="14"/>
  <c r="T302" i="14"/>
  <c r="R302" i="14"/>
  <c r="P302" i="14"/>
  <c r="BI301" i="14"/>
  <c r="BH301" i="14"/>
  <c r="BG301" i="14"/>
  <c r="BF301" i="14"/>
  <c r="T301" i="14"/>
  <c r="R301" i="14"/>
  <c r="P301" i="14"/>
  <c r="BI300" i="14"/>
  <c r="BH300" i="14"/>
  <c r="BG300" i="14"/>
  <c r="BF300" i="14"/>
  <c r="T300" i="14"/>
  <c r="R300" i="14"/>
  <c r="P300" i="14"/>
  <c r="BI298" i="14"/>
  <c r="BH298" i="14"/>
  <c r="BG298" i="14"/>
  <c r="BF298" i="14"/>
  <c r="T298" i="14"/>
  <c r="R298" i="14"/>
  <c r="P298" i="14"/>
  <c r="BI297" i="14"/>
  <c r="BH297" i="14"/>
  <c r="BG297" i="14"/>
  <c r="BF297" i="14"/>
  <c r="T297" i="14"/>
  <c r="R297" i="14"/>
  <c r="P297" i="14"/>
  <c r="BI294" i="14"/>
  <c r="BH294" i="14"/>
  <c r="BG294" i="14"/>
  <c r="BF294" i="14"/>
  <c r="T294" i="14"/>
  <c r="R294" i="14"/>
  <c r="P294" i="14"/>
  <c r="BI293" i="14"/>
  <c r="BH293" i="14"/>
  <c r="BG293" i="14"/>
  <c r="BF293" i="14"/>
  <c r="T293" i="14"/>
  <c r="R293" i="14"/>
  <c r="P293" i="14"/>
  <c r="BI292" i="14"/>
  <c r="BH292" i="14"/>
  <c r="BG292" i="14"/>
  <c r="BF292" i="14"/>
  <c r="T292" i="14"/>
  <c r="R292" i="14"/>
  <c r="P292" i="14"/>
  <c r="BI291" i="14"/>
  <c r="BH291" i="14"/>
  <c r="BG291" i="14"/>
  <c r="BF291" i="14"/>
  <c r="T291" i="14"/>
  <c r="R291" i="14"/>
  <c r="P291" i="14"/>
  <c r="BI290" i="14"/>
  <c r="BH290" i="14"/>
  <c r="BG290" i="14"/>
  <c r="BF290" i="14"/>
  <c r="T290" i="14"/>
  <c r="R290" i="14"/>
  <c r="P290" i="14"/>
  <c r="BI289" i="14"/>
  <c r="BH289" i="14"/>
  <c r="BG289" i="14"/>
  <c r="BF289" i="14"/>
  <c r="T289" i="14"/>
  <c r="R289" i="14"/>
  <c r="P289" i="14"/>
  <c r="BI288" i="14"/>
  <c r="BH288" i="14"/>
  <c r="BG288" i="14"/>
  <c r="BF288" i="14"/>
  <c r="T288" i="14"/>
  <c r="R288" i="14"/>
  <c r="P288" i="14"/>
  <c r="BI287" i="14"/>
  <c r="BH287" i="14"/>
  <c r="BG287" i="14"/>
  <c r="BF287" i="14"/>
  <c r="T287" i="14"/>
  <c r="R287" i="14"/>
  <c r="P287" i="14"/>
  <c r="BI286" i="14"/>
  <c r="BH286" i="14"/>
  <c r="BG286" i="14"/>
  <c r="BF286" i="14"/>
  <c r="T286" i="14"/>
  <c r="R286" i="14"/>
  <c r="P286" i="14"/>
  <c r="BI285" i="14"/>
  <c r="BH285" i="14"/>
  <c r="BG285" i="14"/>
  <c r="BF285" i="14"/>
  <c r="T285" i="14"/>
  <c r="R285" i="14"/>
  <c r="P285" i="14"/>
  <c r="BI284" i="14"/>
  <c r="BH284" i="14"/>
  <c r="BG284" i="14"/>
  <c r="BF284" i="14"/>
  <c r="T284" i="14"/>
  <c r="R284" i="14"/>
  <c r="P284" i="14"/>
  <c r="BI283" i="14"/>
  <c r="BH283" i="14"/>
  <c r="BG283" i="14"/>
  <c r="BF283" i="14"/>
  <c r="T283" i="14"/>
  <c r="R283" i="14"/>
  <c r="P283" i="14"/>
  <c r="BI282" i="14"/>
  <c r="BH282" i="14"/>
  <c r="BG282" i="14"/>
  <c r="BF282" i="14"/>
  <c r="T282" i="14"/>
  <c r="R282" i="14"/>
  <c r="P282" i="14"/>
  <c r="BI281" i="14"/>
  <c r="BH281" i="14"/>
  <c r="BG281" i="14"/>
  <c r="BF281" i="14"/>
  <c r="T281" i="14"/>
  <c r="R281" i="14"/>
  <c r="P281" i="14"/>
  <c r="BI280" i="14"/>
  <c r="BH280" i="14"/>
  <c r="BG280" i="14"/>
  <c r="BF280" i="14"/>
  <c r="T280" i="14"/>
  <c r="R280" i="14"/>
  <c r="P280" i="14"/>
  <c r="BI279" i="14"/>
  <c r="BH279" i="14"/>
  <c r="BG279" i="14"/>
  <c r="BF279" i="14"/>
  <c r="T279" i="14"/>
  <c r="R279" i="14"/>
  <c r="P279" i="14"/>
  <c r="BI278" i="14"/>
  <c r="BH278" i="14"/>
  <c r="BG278" i="14"/>
  <c r="BF278" i="14"/>
  <c r="T278" i="14"/>
  <c r="R278" i="14"/>
  <c r="P278" i="14"/>
  <c r="BI277" i="14"/>
  <c r="BH277" i="14"/>
  <c r="BG277" i="14"/>
  <c r="BF277" i="14"/>
  <c r="T277" i="14"/>
  <c r="R277" i="14"/>
  <c r="P277" i="14"/>
  <c r="BI276" i="14"/>
  <c r="BH276" i="14"/>
  <c r="BG276" i="14"/>
  <c r="BF276" i="14"/>
  <c r="T276" i="14"/>
  <c r="R276" i="14"/>
  <c r="P276" i="14"/>
  <c r="BI275" i="14"/>
  <c r="BH275" i="14"/>
  <c r="BG275" i="14"/>
  <c r="BF275" i="14"/>
  <c r="T275" i="14"/>
  <c r="R275" i="14"/>
  <c r="P275" i="14"/>
  <c r="BI273" i="14"/>
  <c r="BH273" i="14"/>
  <c r="BG273" i="14"/>
  <c r="BF273" i="14"/>
  <c r="T273" i="14"/>
  <c r="R273" i="14"/>
  <c r="P273" i="14"/>
  <c r="BI271" i="14"/>
  <c r="BH271" i="14"/>
  <c r="BG271" i="14"/>
  <c r="BF271" i="14"/>
  <c r="T271" i="14"/>
  <c r="R271" i="14"/>
  <c r="P271" i="14"/>
  <c r="BI270" i="14"/>
  <c r="BH270" i="14"/>
  <c r="BG270" i="14"/>
  <c r="BF270" i="14"/>
  <c r="T270" i="14"/>
  <c r="R270" i="14"/>
  <c r="P270" i="14"/>
  <c r="BI269" i="14"/>
  <c r="BH269" i="14"/>
  <c r="BG269" i="14"/>
  <c r="BF269" i="14"/>
  <c r="T269" i="14"/>
  <c r="R269" i="14"/>
  <c r="P269" i="14"/>
  <c r="BI268" i="14"/>
  <c r="BH268" i="14"/>
  <c r="BG268" i="14"/>
  <c r="BF268" i="14"/>
  <c r="T268" i="14"/>
  <c r="R268" i="14"/>
  <c r="P268" i="14"/>
  <c r="BI267" i="14"/>
  <c r="BH267" i="14"/>
  <c r="BG267" i="14"/>
  <c r="BF267" i="14"/>
  <c r="T267" i="14"/>
  <c r="R267" i="14"/>
  <c r="P267" i="14"/>
  <c r="BI265" i="14"/>
  <c r="BH265" i="14"/>
  <c r="BG265" i="14"/>
  <c r="BF265" i="14"/>
  <c r="T265" i="14"/>
  <c r="R265" i="14"/>
  <c r="P265" i="14"/>
  <c r="BI264" i="14"/>
  <c r="BH264" i="14"/>
  <c r="BG264" i="14"/>
  <c r="BF264" i="14"/>
  <c r="T264" i="14"/>
  <c r="R264" i="14"/>
  <c r="P264" i="14"/>
  <c r="BI263" i="14"/>
  <c r="BH263" i="14"/>
  <c r="BG263" i="14"/>
  <c r="BF263" i="14"/>
  <c r="T263" i="14"/>
  <c r="R263" i="14"/>
  <c r="P263" i="14"/>
  <c r="BI262" i="14"/>
  <c r="BH262" i="14"/>
  <c r="BG262" i="14"/>
  <c r="BF262" i="14"/>
  <c r="T262" i="14"/>
  <c r="R262" i="14"/>
  <c r="P262" i="14"/>
  <c r="BI261" i="14"/>
  <c r="BH261" i="14"/>
  <c r="BG261" i="14"/>
  <c r="BF261" i="14"/>
  <c r="T261" i="14"/>
  <c r="R261" i="14"/>
  <c r="P261" i="14"/>
  <c r="BI260" i="14"/>
  <c r="BH260" i="14"/>
  <c r="BG260" i="14"/>
  <c r="BF260" i="14"/>
  <c r="T260" i="14"/>
  <c r="R260" i="14"/>
  <c r="P260" i="14"/>
  <c r="BI259" i="14"/>
  <c r="BH259" i="14"/>
  <c r="BG259" i="14"/>
  <c r="BF259" i="14"/>
  <c r="T259" i="14"/>
  <c r="R259" i="14"/>
  <c r="P259" i="14"/>
  <c r="BI257" i="14"/>
  <c r="BH257" i="14"/>
  <c r="BG257" i="14"/>
  <c r="BF257" i="14"/>
  <c r="T257" i="14"/>
  <c r="R257" i="14"/>
  <c r="P257" i="14"/>
  <c r="BI256" i="14"/>
  <c r="BH256" i="14"/>
  <c r="BG256" i="14"/>
  <c r="BF256" i="14"/>
  <c r="T256" i="14"/>
  <c r="R256" i="14"/>
  <c r="P256" i="14"/>
  <c r="BI253" i="14"/>
  <c r="BH253" i="14"/>
  <c r="BG253" i="14"/>
  <c r="BF253" i="14"/>
  <c r="T253" i="14"/>
  <c r="R253" i="14"/>
  <c r="P253" i="14"/>
  <c r="BI252" i="14"/>
  <c r="BH252" i="14"/>
  <c r="BG252" i="14"/>
  <c r="BF252" i="14"/>
  <c r="T252" i="14"/>
  <c r="R252" i="14"/>
  <c r="P252" i="14"/>
  <c r="BI251" i="14"/>
  <c r="BH251" i="14"/>
  <c r="BG251" i="14"/>
  <c r="BF251" i="14"/>
  <c r="T251" i="14"/>
  <c r="R251" i="14"/>
  <c r="P251" i="14"/>
  <c r="BI250" i="14"/>
  <c r="BH250" i="14"/>
  <c r="BG250" i="14"/>
  <c r="BF250" i="14"/>
  <c r="T250" i="14"/>
  <c r="R250" i="14"/>
  <c r="P250" i="14"/>
  <c r="BI249" i="14"/>
  <c r="BH249" i="14"/>
  <c r="BG249" i="14"/>
  <c r="BF249" i="14"/>
  <c r="T249" i="14"/>
  <c r="R249" i="14"/>
  <c r="P249" i="14"/>
  <c r="BI248" i="14"/>
  <c r="BH248" i="14"/>
  <c r="BG248" i="14"/>
  <c r="BF248" i="14"/>
  <c r="T248" i="14"/>
  <c r="R248" i="14"/>
  <c r="P248" i="14"/>
  <c r="BI247" i="14"/>
  <c r="BH247" i="14"/>
  <c r="BG247" i="14"/>
  <c r="BF247" i="14"/>
  <c r="T247" i="14"/>
  <c r="R247" i="14"/>
  <c r="P247" i="14"/>
  <c r="BI243" i="14"/>
  <c r="BH243" i="14"/>
  <c r="BG243" i="14"/>
  <c r="BF243" i="14"/>
  <c r="T243" i="14"/>
  <c r="R243" i="14"/>
  <c r="P243" i="14"/>
  <c r="BI241" i="14"/>
  <c r="BH241" i="14"/>
  <c r="BG241" i="14"/>
  <c r="BF241" i="14"/>
  <c r="T241" i="14"/>
  <c r="R241" i="14"/>
  <c r="P241" i="14"/>
  <c r="BI238" i="14"/>
  <c r="BH238" i="14"/>
  <c r="BG238" i="14"/>
  <c r="BF238" i="14"/>
  <c r="T238" i="14"/>
  <c r="R238" i="14"/>
  <c r="P238" i="14"/>
  <c r="BI236" i="14"/>
  <c r="BH236" i="14"/>
  <c r="BG236" i="14"/>
  <c r="BF236" i="14"/>
  <c r="T236" i="14"/>
  <c r="R236" i="14"/>
  <c r="P236" i="14"/>
  <c r="BI233" i="14"/>
  <c r="BH233" i="14"/>
  <c r="BG233" i="14"/>
  <c r="BF233" i="14"/>
  <c r="T233" i="14"/>
  <c r="R233" i="14"/>
  <c r="P233" i="14"/>
  <c r="BI226" i="14"/>
  <c r="BH226" i="14"/>
  <c r="BG226" i="14"/>
  <c r="BF226" i="14"/>
  <c r="T226" i="14"/>
  <c r="R226" i="14"/>
  <c r="P226" i="14"/>
  <c r="BI224" i="14"/>
  <c r="BH224" i="14"/>
  <c r="BG224" i="14"/>
  <c r="BF224" i="14"/>
  <c r="T224" i="14"/>
  <c r="R224" i="14"/>
  <c r="P224" i="14"/>
  <c r="BI206" i="14"/>
  <c r="BH206" i="14"/>
  <c r="BG206" i="14"/>
  <c r="BF206" i="14"/>
  <c r="T206" i="14"/>
  <c r="R206" i="14"/>
  <c r="P206" i="14"/>
  <c r="BI204" i="14"/>
  <c r="BH204" i="14"/>
  <c r="BG204" i="14"/>
  <c r="BF204" i="14"/>
  <c r="T204" i="14"/>
  <c r="R204" i="14"/>
  <c r="P204" i="14"/>
  <c r="BI203" i="14"/>
  <c r="BH203" i="14"/>
  <c r="BG203" i="14"/>
  <c r="BF203" i="14"/>
  <c r="T203" i="14"/>
  <c r="R203" i="14"/>
  <c r="P203" i="14"/>
  <c r="BI202" i="14"/>
  <c r="BH202" i="14"/>
  <c r="BG202" i="14"/>
  <c r="BF202" i="14"/>
  <c r="T202" i="14"/>
  <c r="R202" i="14"/>
  <c r="P202" i="14"/>
  <c r="BI200" i="14"/>
  <c r="BH200" i="14"/>
  <c r="BG200" i="14"/>
  <c r="BF200" i="14"/>
  <c r="T200" i="14"/>
  <c r="R200" i="14"/>
  <c r="P200" i="14"/>
  <c r="BI198" i="14"/>
  <c r="BH198" i="14"/>
  <c r="BG198" i="14"/>
  <c r="BF198" i="14"/>
  <c r="T198" i="14"/>
  <c r="R198" i="14"/>
  <c r="P198" i="14"/>
  <c r="BI197" i="14"/>
  <c r="BH197" i="14"/>
  <c r="BG197" i="14"/>
  <c r="BF197" i="14"/>
  <c r="T197" i="14"/>
  <c r="R197" i="14"/>
  <c r="P197" i="14"/>
  <c r="BI188" i="14"/>
  <c r="BH188" i="14"/>
  <c r="BG188" i="14"/>
  <c r="BF188" i="14"/>
  <c r="T188" i="14"/>
  <c r="R188" i="14"/>
  <c r="P188" i="14"/>
  <c r="BI187" i="14"/>
  <c r="BH187" i="14"/>
  <c r="BG187" i="14"/>
  <c r="BF187" i="14"/>
  <c r="T187" i="14"/>
  <c r="R187" i="14"/>
  <c r="P187" i="14"/>
  <c r="BI186" i="14"/>
  <c r="BH186" i="14"/>
  <c r="BG186" i="14"/>
  <c r="BF186" i="14"/>
  <c r="T186" i="14"/>
  <c r="R186" i="14"/>
  <c r="P186" i="14"/>
  <c r="BI170" i="14"/>
  <c r="BH170" i="14"/>
  <c r="BG170" i="14"/>
  <c r="BF170" i="14"/>
  <c r="T170" i="14"/>
  <c r="R170" i="14"/>
  <c r="P170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60" i="14"/>
  <c r="BH160" i="14"/>
  <c r="BG160" i="14"/>
  <c r="BF160" i="14"/>
  <c r="T160" i="14"/>
  <c r="R160" i="14"/>
  <c r="P160" i="14"/>
  <c r="BI139" i="14"/>
  <c r="BH139" i="14"/>
  <c r="BG139" i="14"/>
  <c r="BF139" i="14"/>
  <c r="T139" i="14"/>
  <c r="R139" i="14"/>
  <c r="P139" i="14"/>
  <c r="BI130" i="14"/>
  <c r="BH130" i="14"/>
  <c r="BG130" i="14"/>
  <c r="BF130" i="14"/>
  <c r="T130" i="14"/>
  <c r="R130" i="14"/>
  <c r="P130" i="14"/>
  <c r="BI128" i="14"/>
  <c r="BH128" i="14"/>
  <c r="BG128" i="14"/>
  <c r="BF128" i="14"/>
  <c r="T128" i="14"/>
  <c r="R128" i="14"/>
  <c r="P128" i="14"/>
  <c r="BI127" i="14"/>
  <c r="BH127" i="14"/>
  <c r="BG127" i="14"/>
  <c r="BF127" i="14"/>
  <c r="T127" i="14"/>
  <c r="R127" i="14"/>
  <c r="P127" i="14"/>
  <c r="BI126" i="14"/>
  <c r="BH126" i="14"/>
  <c r="BG126" i="14"/>
  <c r="BF126" i="14"/>
  <c r="T126" i="14"/>
  <c r="R126" i="14"/>
  <c r="P126" i="14"/>
  <c r="F117" i="14"/>
  <c r="E115" i="14"/>
  <c r="F89" i="14"/>
  <c r="E87" i="14"/>
  <c r="J24" i="14"/>
  <c r="E24" i="14"/>
  <c r="J120" i="14" s="1"/>
  <c r="J23" i="14"/>
  <c r="J21" i="14"/>
  <c r="E21" i="14"/>
  <c r="J91" i="14" s="1"/>
  <c r="J20" i="14"/>
  <c r="J18" i="14"/>
  <c r="E18" i="14"/>
  <c r="F120" i="14" s="1"/>
  <c r="J17" i="14"/>
  <c r="J15" i="14"/>
  <c r="E15" i="14"/>
  <c r="F91" i="14" s="1"/>
  <c r="J14" i="14"/>
  <c r="J12" i="14"/>
  <c r="J117" i="14" s="1"/>
  <c r="E7" i="14"/>
  <c r="E113" i="14"/>
  <c r="J37" i="13"/>
  <c r="J36" i="13"/>
  <c r="AY104" i="1"/>
  <c r="J35" i="13"/>
  <c r="AX104" i="1"/>
  <c r="BI237" i="13"/>
  <c r="BH237" i="13"/>
  <c r="BG237" i="13"/>
  <c r="BF237" i="13"/>
  <c r="T237" i="13"/>
  <c r="T236" i="13"/>
  <c r="R237" i="13"/>
  <c r="R236" i="13"/>
  <c r="P237" i="13"/>
  <c r="P236" i="13" s="1"/>
  <c r="BI234" i="13"/>
  <c r="BH234" i="13"/>
  <c r="BG234" i="13"/>
  <c r="BF234" i="13"/>
  <c r="T234" i="13"/>
  <c r="R234" i="13"/>
  <c r="P234" i="13"/>
  <c r="BI233" i="13"/>
  <c r="BH233" i="13"/>
  <c r="BG233" i="13"/>
  <c r="BF233" i="13"/>
  <c r="T233" i="13"/>
  <c r="R233" i="13"/>
  <c r="P233" i="13"/>
  <c r="BI232" i="13"/>
  <c r="BH232" i="13"/>
  <c r="BG232" i="13"/>
  <c r="BF232" i="13"/>
  <c r="T232" i="13"/>
  <c r="R232" i="13"/>
  <c r="P232" i="13"/>
  <c r="BI231" i="13"/>
  <c r="BH231" i="13"/>
  <c r="BG231" i="13"/>
  <c r="BF231" i="13"/>
  <c r="T231" i="13"/>
  <c r="R231" i="13"/>
  <c r="P231" i="13"/>
  <c r="BI230" i="13"/>
  <c r="BH230" i="13"/>
  <c r="BG230" i="13"/>
  <c r="BF230" i="13"/>
  <c r="T230" i="13"/>
  <c r="R230" i="13"/>
  <c r="P230" i="13"/>
  <c r="BI229" i="13"/>
  <c r="BH229" i="13"/>
  <c r="BG229" i="13"/>
  <c r="BF229" i="13"/>
  <c r="T229" i="13"/>
  <c r="R229" i="13"/>
  <c r="P229" i="13"/>
  <c r="BI228" i="13"/>
  <c r="BH228" i="13"/>
  <c r="BG228" i="13"/>
  <c r="BF228" i="13"/>
  <c r="T228" i="13"/>
  <c r="R228" i="13"/>
  <c r="P228" i="13"/>
  <c r="BI227" i="13"/>
  <c r="BH227" i="13"/>
  <c r="BG227" i="13"/>
  <c r="BF227" i="13"/>
  <c r="T227" i="13"/>
  <c r="R227" i="13"/>
  <c r="P227" i="13"/>
  <c r="BI226" i="13"/>
  <c r="BH226" i="13"/>
  <c r="BG226" i="13"/>
  <c r="BF226" i="13"/>
  <c r="T226" i="13"/>
  <c r="R226" i="13"/>
  <c r="P226" i="13"/>
  <c r="BI225" i="13"/>
  <c r="BH225" i="13"/>
  <c r="BG225" i="13"/>
  <c r="BF225" i="13"/>
  <c r="T225" i="13"/>
  <c r="R225" i="13"/>
  <c r="P225" i="13"/>
  <c r="BI224" i="13"/>
  <c r="BH224" i="13"/>
  <c r="BG224" i="13"/>
  <c r="BF224" i="13"/>
  <c r="T224" i="13"/>
  <c r="R224" i="13"/>
  <c r="P224" i="13"/>
  <c r="BI223" i="13"/>
  <c r="BH223" i="13"/>
  <c r="BG223" i="13"/>
  <c r="BF223" i="13"/>
  <c r="T223" i="13"/>
  <c r="R223" i="13"/>
  <c r="P223" i="13"/>
  <c r="BI222" i="13"/>
  <c r="BH222" i="13"/>
  <c r="BG222" i="13"/>
  <c r="BF222" i="13"/>
  <c r="T222" i="13"/>
  <c r="R222" i="13"/>
  <c r="P222" i="13"/>
  <c r="BI221" i="13"/>
  <c r="BH221" i="13"/>
  <c r="BG221" i="13"/>
  <c r="BF221" i="13"/>
  <c r="T221" i="13"/>
  <c r="R221" i="13"/>
  <c r="P221" i="13"/>
  <c r="BI220" i="13"/>
  <c r="BH220" i="13"/>
  <c r="BG220" i="13"/>
  <c r="BF220" i="13"/>
  <c r="T220" i="13"/>
  <c r="R220" i="13"/>
  <c r="P220" i="13"/>
  <c r="BI218" i="13"/>
  <c r="BH218" i="13"/>
  <c r="BG218" i="13"/>
  <c r="BF218" i="13"/>
  <c r="T218" i="13"/>
  <c r="R218" i="13"/>
  <c r="P218" i="13"/>
  <c r="BI217" i="13"/>
  <c r="BH217" i="13"/>
  <c r="BG217" i="13"/>
  <c r="BF217" i="13"/>
  <c r="T217" i="13"/>
  <c r="R217" i="13"/>
  <c r="P217" i="13"/>
  <c r="BI211" i="13"/>
  <c r="BH211" i="13"/>
  <c r="BG211" i="13"/>
  <c r="BF211" i="13"/>
  <c r="T211" i="13"/>
  <c r="R211" i="13"/>
  <c r="P211" i="13"/>
  <c r="BI207" i="13"/>
  <c r="BH207" i="13"/>
  <c r="BG207" i="13"/>
  <c r="BF207" i="13"/>
  <c r="T207" i="13"/>
  <c r="R207" i="13"/>
  <c r="P207" i="13"/>
  <c r="BI202" i="13"/>
  <c r="BH202" i="13"/>
  <c r="BG202" i="13"/>
  <c r="BF202" i="13"/>
  <c r="T202" i="13"/>
  <c r="R202" i="13"/>
  <c r="P202" i="13"/>
  <c r="BI200" i="13"/>
  <c r="BH200" i="13"/>
  <c r="BG200" i="13"/>
  <c r="BF200" i="13"/>
  <c r="T200" i="13"/>
  <c r="R200" i="13"/>
  <c r="P200" i="13"/>
  <c r="BI199" i="13"/>
  <c r="BH199" i="13"/>
  <c r="BG199" i="13"/>
  <c r="BF199" i="13"/>
  <c r="T199" i="13"/>
  <c r="R199" i="13"/>
  <c r="P199" i="13"/>
  <c r="BI198" i="13"/>
  <c r="BH198" i="13"/>
  <c r="BG198" i="13"/>
  <c r="BF198" i="13"/>
  <c r="T198" i="13"/>
  <c r="R198" i="13"/>
  <c r="P198" i="13"/>
  <c r="BI197" i="13"/>
  <c r="BH197" i="13"/>
  <c r="BG197" i="13"/>
  <c r="BF197" i="13"/>
  <c r="T197" i="13"/>
  <c r="R197" i="13"/>
  <c r="P197" i="13"/>
  <c r="BI196" i="13"/>
  <c r="BH196" i="13"/>
  <c r="BG196" i="13"/>
  <c r="BF196" i="13"/>
  <c r="T196" i="13"/>
  <c r="R196" i="13"/>
  <c r="P196" i="13"/>
  <c r="BI195" i="13"/>
  <c r="BH195" i="13"/>
  <c r="BG195" i="13"/>
  <c r="BF195" i="13"/>
  <c r="T195" i="13"/>
  <c r="R195" i="13"/>
  <c r="P195" i="13"/>
  <c r="BI192" i="13"/>
  <c r="BH192" i="13"/>
  <c r="BG192" i="13"/>
  <c r="BF192" i="13"/>
  <c r="T192" i="13"/>
  <c r="R192" i="13"/>
  <c r="P192" i="13"/>
  <c r="BI190" i="13"/>
  <c r="BH190" i="13"/>
  <c r="BG190" i="13"/>
  <c r="BF190" i="13"/>
  <c r="T190" i="13"/>
  <c r="R190" i="13"/>
  <c r="P190" i="13"/>
  <c r="BI188" i="13"/>
  <c r="BH188" i="13"/>
  <c r="BG188" i="13"/>
  <c r="BF188" i="13"/>
  <c r="T188" i="13"/>
  <c r="R188" i="13"/>
  <c r="P188" i="13"/>
  <c r="BI187" i="13"/>
  <c r="BH187" i="13"/>
  <c r="BG187" i="13"/>
  <c r="BF187" i="13"/>
  <c r="T187" i="13"/>
  <c r="R187" i="13"/>
  <c r="P187" i="13"/>
  <c r="BI184" i="13"/>
  <c r="BH184" i="13"/>
  <c r="BG184" i="13"/>
  <c r="BF184" i="13"/>
  <c r="T184" i="13"/>
  <c r="R184" i="13"/>
  <c r="P184" i="13"/>
  <c r="BI176" i="13"/>
  <c r="BH176" i="13"/>
  <c r="BG176" i="13"/>
  <c r="BF176" i="13"/>
  <c r="T176" i="13"/>
  <c r="R176" i="13"/>
  <c r="P176" i="13"/>
  <c r="BI174" i="13"/>
  <c r="BH174" i="13"/>
  <c r="BG174" i="13"/>
  <c r="BF174" i="13"/>
  <c r="T174" i="13"/>
  <c r="R174" i="13"/>
  <c r="P174" i="13"/>
  <c r="BI162" i="13"/>
  <c r="BH162" i="13"/>
  <c r="BG162" i="13"/>
  <c r="BF162" i="13"/>
  <c r="T162" i="13"/>
  <c r="R162" i="13"/>
  <c r="P162" i="13"/>
  <c r="BI160" i="13"/>
  <c r="BH160" i="13"/>
  <c r="BG160" i="13"/>
  <c r="BF160" i="13"/>
  <c r="T160" i="13"/>
  <c r="R160" i="13"/>
  <c r="P160" i="13"/>
  <c r="BI159" i="13"/>
  <c r="BH159" i="13"/>
  <c r="BG159" i="13"/>
  <c r="BF159" i="13"/>
  <c r="T159" i="13"/>
  <c r="R159" i="13"/>
  <c r="P159" i="13"/>
  <c r="BI158" i="13"/>
  <c r="BH158" i="13"/>
  <c r="BG158" i="13"/>
  <c r="BF158" i="13"/>
  <c r="T158" i="13"/>
  <c r="R158" i="13"/>
  <c r="P158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49" i="13"/>
  <c r="BH149" i="13"/>
  <c r="BG149" i="13"/>
  <c r="BF149" i="13"/>
  <c r="T149" i="13"/>
  <c r="R149" i="13"/>
  <c r="P149" i="13"/>
  <c r="BI141" i="13"/>
  <c r="BH141" i="13"/>
  <c r="BG141" i="13"/>
  <c r="BF141" i="13"/>
  <c r="T141" i="13"/>
  <c r="R141" i="13"/>
  <c r="P141" i="13"/>
  <c r="BI134" i="13"/>
  <c r="BH134" i="13"/>
  <c r="BG134" i="13"/>
  <c r="BF134" i="13"/>
  <c r="T134" i="13"/>
  <c r="R134" i="13"/>
  <c r="P134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6" i="13"/>
  <c r="BH126" i="13"/>
  <c r="BG126" i="13"/>
  <c r="BF126" i="13"/>
  <c r="T126" i="13"/>
  <c r="R126" i="13"/>
  <c r="P126" i="13"/>
  <c r="BI125" i="13"/>
  <c r="BH125" i="13"/>
  <c r="BG125" i="13"/>
  <c r="BF125" i="13"/>
  <c r="T125" i="13"/>
  <c r="R125" i="13"/>
  <c r="P125" i="13"/>
  <c r="F116" i="13"/>
  <c r="E114" i="13"/>
  <c r="F89" i="13"/>
  <c r="E87" i="13"/>
  <c r="J24" i="13"/>
  <c r="E24" i="13"/>
  <c r="J92" i="13" s="1"/>
  <c r="J23" i="13"/>
  <c r="J21" i="13"/>
  <c r="E21" i="13"/>
  <c r="J118" i="13" s="1"/>
  <c r="J20" i="13"/>
  <c r="J18" i="13"/>
  <c r="E18" i="13"/>
  <c r="F92" i="13" s="1"/>
  <c r="J17" i="13"/>
  <c r="J15" i="13"/>
  <c r="E15" i="13"/>
  <c r="F91" i="13" s="1"/>
  <c r="J14" i="13"/>
  <c r="J12" i="13"/>
  <c r="J116" i="13" s="1"/>
  <c r="E7" i="13"/>
  <c r="E112" i="13" s="1"/>
  <c r="J37" i="12"/>
  <c r="J36" i="12"/>
  <c r="AY103" i="1" s="1"/>
  <c r="J35" i="12"/>
  <c r="AX103" i="1" s="1"/>
  <c r="BI264" i="12"/>
  <c r="BH264" i="12"/>
  <c r="BG264" i="12"/>
  <c r="BF264" i="12"/>
  <c r="T264" i="12"/>
  <c r="T263" i="12" s="1"/>
  <c r="R264" i="12"/>
  <c r="R263" i="12" s="1"/>
  <c r="P264" i="12"/>
  <c r="P263" i="12" s="1"/>
  <c r="BI262" i="12"/>
  <c r="BH262" i="12"/>
  <c r="BG262" i="12"/>
  <c r="BF262" i="12"/>
  <c r="T262" i="12"/>
  <c r="R262" i="12"/>
  <c r="P262" i="12"/>
  <c r="BI261" i="12"/>
  <c r="BH261" i="12"/>
  <c r="BG261" i="12"/>
  <c r="BF261" i="12"/>
  <c r="T261" i="12"/>
  <c r="R261" i="12"/>
  <c r="P261" i="12"/>
  <c r="BI260" i="12"/>
  <c r="BH260" i="12"/>
  <c r="BG260" i="12"/>
  <c r="BF260" i="12"/>
  <c r="T260" i="12"/>
  <c r="R260" i="12"/>
  <c r="P260" i="12"/>
  <c r="BI259" i="12"/>
  <c r="BH259" i="12"/>
  <c r="BG259" i="12"/>
  <c r="BF259" i="12"/>
  <c r="T259" i="12"/>
  <c r="R259" i="12"/>
  <c r="P259" i="12"/>
  <c r="BI258" i="12"/>
  <c r="BH258" i="12"/>
  <c r="BG258" i="12"/>
  <c r="BF258" i="12"/>
  <c r="T258" i="12"/>
  <c r="R258" i="12"/>
  <c r="P258" i="12"/>
  <c r="BI257" i="12"/>
  <c r="BH257" i="12"/>
  <c r="BG257" i="12"/>
  <c r="BF257" i="12"/>
  <c r="T257" i="12"/>
  <c r="R257" i="12"/>
  <c r="P257" i="12"/>
  <c r="BI256" i="12"/>
  <c r="BH256" i="12"/>
  <c r="BG256" i="12"/>
  <c r="BF256" i="12"/>
  <c r="T256" i="12"/>
  <c r="R256" i="12"/>
  <c r="P256" i="12"/>
  <c r="BI255" i="12"/>
  <c r="BH255" i="12"/>
  <c r="BG255" i="12"/>
  <c r="BF255" i="12"/>
  <c r="T255" i="12"/>
  <c r="R255" i="12"/>
  <c r="P255" i="12"/>
  <c r="BI254" i="12"/>
  <c r="BH254" i="12"/>
  <c r="BG254" i="12"/>
  <c r="BF254" i="12"/>
  <c r="T254" i="12"/>
  <c r="R254" i="12"/>
  <c r="P254" i="12"/>
  <c r="BI253" i="12"/>
  <c r="BH253" i="12"/>
  <c r="BG253" i="12"/>
  <c r="BF253" i="12"/>
  <c r="T253" i="12"/>
  <c r="R253" i="12"/>
  <c r="P253" i="12"/>
  <c r="BI252" i="12"/>
  <c r="BH252" i="12"/>
  <c r="BG252" i="12"/>
  <c r="BF252" i="12"/>
  <c r="T252" i="12"/>
  <c r="R252" i="12"/>
  <c r="P252" i="12"/>
  <c r="BI251" i="12"/>
  <c r="BH251" i="12"/>
  <c r="BG251" i="12"/>
  <c r="BF251" i="12"/>
  <c r="T251" i="12"/>
  <c r="R251" i="12"/>
  <c r="P251" i="12"/>
  <c r="BI250" i="12"/>
  <c r="BH250" i="12"/>
  <c r="BG250" i="12"/>
  <c r="BF250" i="12"/>
  <c r="T250" i="12"/>
  <c r="R250" i="12"/>
  <c r="P250" i="12"/>
  <c r="BI248" i="12"/>
  <c r="BH248" i="12"/>
  <c r="BG248" i="12"/>
  <c r="BF248" i="12"/>
  <c r="T248" i="12"/>
  <c r="R248" i="12"/>
  <c r="P248" i="12"/>
  <c r="BI247" i="12"/>
  <c r="BH247" i="12"/>
  <c r="BG247" i="12"/>
  <c r="BF247" i="12"/>
  <c r="T247" i="12"/>
  <c r="R247" i="12"/>
  <c r="P247" i="12"/>
  <c r="BI245" i="12"/>
  <c r="BH245" i="12"/>
  <c r="BG245" i="12"/>
  <c r="BF245" i="12"/>
  <c r="T245" i="12"/>
  <c r="R245" i="12"/>
  <c r="P245" i="12"/>
  <c r="BI244" i="12"/>
  <c r="BH244" i="12"/>
  <c r="BG244" i="12"/>
  <c r="BF244" i="12"/>
  <c r="T244" i="12"/>
  <c r="R244" i="12"/>
  <c r="P244" i="12"/>
  <c r="BI241" i="12"/>
  <c r="BH241" i="12"/>
  <c r="BG241" i="12"/>
  <c r="BF241" i="12"/>
  <c r="T241" i="12"/>
  <c r="R241" i="12"/>
  <c r="P241" i="12"/>
  <c r="BI239" i="12"/>
  <c r="BH239" i="12"/>
  <c r="BG239" i="12"/>
  <c r="BF239" i="12"/>
  <c r="T239" i="12"/>
  <c r="R239" i="12"/>
  <c r="P239" i="12"/>
  <c r="BI232" i="12"/>
  <c r="BH232" i="12"/>
  <c r="BG232" i="12"/>
  <c r="BF232" i="12"/>
  <c r="T232" i="12"/>
  <c r="R232" i="12"/>
  <c r="P232" i="12"/>
  <c r="BI226" i="12"/>
  <c r="BH226" i="12"/>
  <c r="BG226" i="12"/>
  <c r="BF226" i="12"/>
  <c r="T226" i="12"/>
  <c r="R226" i="12"/>
  <c r="P226" i="12"/>
  <c r="BI224" i="12"/>
  <c r="BH224" i="12"/>
  <c r="BG224" i="12"/>
  <c r="BF224" i="12"/>
  <c r="T224" i="12"/>
  <c r="R224" i="12"/>
  <c r="P224" i="12"/>
  <c r="BI222" i="12"/>
  <c r="BH222" i="12"/>
  <c r="BG222" i="12"/>
  <c r="BF222" i="12"/>
  <c r="T222" i="12"/>
  <c r="R222" i="12"/>
  <c r="P222" i="12"/>
  <c r="BI220" i="12"/>
  <c r="BH220" i="12"/>
  <c r="BG220" i="12"/>
  <c r="BF220" i="12"/>
  <c r="T220" i="12"/>
  <c r="R220" i="12"/>
  <c r="P220" i="12"/>
  <c r="BI218" i="12"/>
  <c r="BH218" i="12"/>
  <c r="BG218" i="12"/>
  <c r="BF218" i="12"/>
  <c r="T218" i="12"/>
  <c r="R218" i="12"/>
  <c r="P218" i="12"/>
  <c r="BI215" i="12"/>
  <c r="BH215" i="12"/>
  <c r="BG215" i="12"/>
  <c r="BF215" i="12"/>
  <c r="T215" i="12"/>
  <c r="R215" i="12"/>
  <c r="P215" i="12"/>
  <c r="BI213" i="12"/>
  <c r="BH213" i="12"/>
  <c r="BG213" i="12"/>
  <c r="BF213" i="12"/>
  <c r="T213" i="12"/>
  <c r="R213" i="12"/>
  <c r="P213" i="12"/>
  <c r="BI210" i="12"/>
  <c r="BH210" i="12"/>
  <c r="BG210" i="12"/>
  <c r="BF210" i="12"/>
  <c r="T210" i="12"/>
  <c r="R210" i="12"/>
  <c r="P210" i="12"/>
  <c r="BI206" i="12"/>
  <c r="BH206" i="12"/>
  <c r="BG206" i="12"/>
  <c r="BF206" i="12"/>
  <c r="T206" i="12"/>
  <c r="R206" i="12"/>
  <c r="P206" i="12"/>
  <c r="BI204" i="12"/>
  <c r="BH204" i="12"/>
  <c r="BG204" i="12"/>
  <c r="BF204" i="12"/>
  <c r="T204" i="12"/>
  <c r="R204" i="12"/>
  <c r="P204" i="12"/>
  <c r="BI202" i="12"/>
  <c r="BH202" i="12"/>
  <c r="BG202" i="12"/>
  <c r="BF202" i="12"/>
  <c r="T202" i="12"/>
  <c r="R202" i="12"/>
  <c r="P202" i="12"/>
  <c r="BI197" i="12"/>
  <c r="BH197" i="12"/>
  <c r="BG197" i="12"/>
  <c r="BF197" i="12"/>
  <c r="T197" i="12"/>
  <c r="R197" i="12"/>
  <c r="P197" i="12"/>
  <c r="BI195" i="12"/>
  <c r="BH195" i="12"/>
  <c r="BG195" i="12"/>
  <c r="BF195" i="12"/>
  <c r="T195" i="12"/>
  <c r="R195" i="12"/>
  <c r="P195" i="12"/>
  <c r="BI193" i="12"/>
  <c r="BH193" i="12"/>
  <c r="BG193" i="12"/>
  <c r="BF193" i="12"/>
  <c r="T193" i="12"/>
  <c r="R193" i="12"/>
  <c r="P193" i="12"/>
  <c r="BI189" i="12"/>
  <c r="BH189" i="12"/>
  <c r="BG189" i="12"/>
  <c r="BF189" i="12"/>
  <c r="T189" i="12"/>
  <c r="R189" i="12"/>
  <c r="P189" i="12"/>
  <c r="BI182" i="12"/>
  <c r="BH182" i="12"/>
  <c r="BG182" i="12"/>
  <c r="BF182" i="12"/>
  <c r="T182" i="12"/>
  <c r="R182" i="12"/>
  <c r="P182" i="12"/>
  <c r="BI175" i="12"/>
  <c r="BH175" i="12"/>
  <c r="BG175" i="12"/>
  <c r="BF175" i="12"/>
  <c r="T175" i="12"/>
  <c r="R175" i="12"/>
  <c r="P175" i="12"/>
  <c r="BI173" i="12"/>
  <c r="BH173" i="12"/>
  <c r="BG173" i="12"/>
  <c r="BF173" i="12"/>
  <c r="T173" i="12"/>
  <c r="R173" i="12"/>
  <c r="P173" i="12"/>
  <c r="BI170" i="12"/>
  <c r="BH170" i="12"/>
  <c r="BG170" i="12"/>
  <c r="BF170" i="12"/>
  <c r="T170" i="12"/>
  <c r="R170" i="12"/>
  <c r="P170" i="12"/>
  <c r="BI163" i="12"/>
  <c r="BH163" i="12"/>
  <c r="BG163" i="12"/>
  <c r="BF163" i="12"/>
  <c r="T163" i="12"/>
  <c r="R163" i="12"/>
  <c r="P163" i="12"/>
  <c r="BI160" i="12"/>
  <c r="BH160" i="12"/>
  <c r="BG160" i="12"/>
  <c r="BF160" i="12"/>
  <c r="T160" i="12"/>
  <c r="R160" i="12"/>
  <c r="P160" i="12"/>
  <c r="BI152" i="12"/>
  <c r="BH152" i="12"/>
  <c r="BG152" i="12"/>
  <c r="BF152" i="12"/>
  <c r="T152" i="12"/>
  <c r="R152" i="12"/>
  <c r="P152" i="12"/>
  <c r="BI150" i="12"/>
  <c r="BH150" i="12"/>
  <c r="BG150" i="12"/>
  <c r="BF150" i="12"/>
  <c r="T150" i="12"/>
  <c r="R150" i="12"/>
  <c r="P150" i="12"/>
  <c r="BI149" i="12"/>
  <c r="BH149" i="12"/>
  <c r="BG149" i="12"/>
  <c r="BF149" i="12"/>
  <c r="T149" i="12"/>
  <c r="R149" i="12"/>
  <c r="P149" i="12"/>
  <c r="BI148" i="12"/>
  <c r="BH148" i="12"/>
  <c r="BG148" i="12"/>
  <c r="BF148" i="12"/>
  <c r="T148" i="12"/>
  <c r="R148" i="12"/>
  <c r="P148" i="12"/>
  <c r="BI146" i="12"/>
  <c r="BH146" i="12"/>
  <c r="BG146" i="12"/>
  <c r="BF146" i="12"/>
  <c r="T146" i="12"/>
  <c r="R146" i="12"/>
  <c r="P146" i="12"/>
  <c r="BI145" i="12"/>
  <c r="BH145" i="12"/>
  <c r="BG145" i="12"/>
  <c r="BF145" i="12"/>
  <c r="T145" i="12"/>
  <c r="R145" i="12"/>
  <c r="P145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7" i="12"/>
  <c r="BH127" i="12"/>
  <c r="BG127" i="12"/>
  <c r="BF127" i="12"/>
  <c r="T127" i="12"/>
  <c r="R127" i="12"/>
  <c r="P127" i="12"/>
  <c r="F118" i="12"/>
  <c r="E116" i="12"/>
  <c r="F89" i="12"/>
  <c r="E87" i="12"/>
  <c r="J24" i="12"/>
  <c r="E24" i="12"/>
  <c r="J92" i="12" s="1"/>
  <c r="J23" i="12"/>
  <c r="J21" i="12"/>
  <c r="E21" i="12"/>
  <c r="J120" i="12" s="1"/>
  <c r="J20" i="12"/>
  <c r="J18" i="12"/>
  <c r="E18" i="12"/>
  <c r="F92" i="12" s="1"/>
  <c r="J17" i="12"/>
  <c r="J15" i="12"/>
  <c r="E15" i="12"/>
  <c r="F120" i="12" s="1"/>
  <c r="J14" i="12"/>
  <c r="J12" i="12"/>
  <c r="J89" i="12" s="1"/>
  <c r="E7" i="12"/>
  <c r="E85" i="12" s="1"/>
  <c r="J37" i="11"/>
  <c r="J36" i="11"/>
  <c r="AY102" i="1" s="1"/>
  <c r="J35" i="11"/>
  <c r="AX102" i="1" s="1"/>
  <c r="BI170" i="11"/>
  <c r="BH170" i="11"/>
  <c r="BG170" i="11"/>
  <c r="BF170" i="11"/>
  <c r="T170" i="11"/>
  <c r="T169" i="11" s="1"/>
  <c r="R170" i="11"/>
  <c r="R169" i="11" s="1"/>
  <c r="P170" i="11"/>
  <c r="P169" i="11"/>
  <c r="BI168" i="11"/>
  <c r="BH168" i="11"/>
  <c r="BG168" i="11"/>
  <c r="BF168" i="11"/>
  <c r="T168" i="11"/>
  <c r="R168" i="11"/>
  <c r="P168" i="11"/>
  <c r="BI166" i="11"/>
  <c r="BH166" i="11"/>
  <c r="BG166" i="11"/>
  <c r="BF166" i="11"/>
  <c r="T166" i="11"/>
  <c r="R166" i="11"/>
  <c r="P166" i="11"/>
  <c r="BI164" i="11"/>
  <c r="BH164" i="11"/>
  <c r="BG164" i="11"/>
  <c r="BF164" i="11"/>
  <c r="T164" i="11"/>
  <c r="R164" i="11"/>
  <c r="P164" i="11"/>
  <c r="BI160" i="11"/>
  <c r="BH160" i="11"/>
  <c r="BG160" i="11"/>
  <c r="BF160" i="11"/>
  <c r="T160" i="11"/>
  <c r="R160" i="11"/>
  <c r="P160" i="11"/>
  <c r="BI157" i="11"/>
  <c r="BH157" i="11"/>
  <c r="BG157" i="11"/>
  <c r="BF157" i="11"/>
  <c r="T157" i="11"/>
  <c r="R157" i="11"/>
  <c r="P157" i="11"/>
  <c r="BI155" i="11"/>
  <c r="BH155" i="11"/>
  <c r="BG155" i="11"/>
  <c r="BF155" i="11"/>
  <c r="T155" i="11"/>
  <c r="R155" i="11"/>
  <c r="P155" i="11"/>
  <c r="BI153" i="11"/>
  <c r="BH153" i="11"/>
  <c r="BG153" i="11"/>
  <c r="BF153" i="11"/>
  <c r="T153" i="11"/>
  <c r="R153" i="11"/>
  <c r="P153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2" i="11"/>
  <c r="BH142" i="11"/>
  <c r="BG142" i="11"/>
  <c r="BF142" i="11"/>
  <c r="T142" i="11"/>
  <c r="T141" i="11"/>
  <c r="R142" i="11"/>
  <c r="R141" i="11" s="1"/>
  <c r="P142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8" i="11"/>
  <c r="BH128" i="11"/>
  <c r="BG128" i="11"/>
  <c r="BF128" i="11"/>
  <c r="T128" i="11"/>
  <c r="R128" i="11"/>
  <c r="P128" i="11"/>
  <c r="BI126" i="11"/>
  <c r="BH126" i="11"/>
  <c r="BG126" i="11"/>
  <c r="BF126" i="11"/>
  <c r="T126" i="11"/>
  <c r="R126" i="11"/>
  <c r="P126" i="11"/>
  <c r="F117" i="11"/>
  <c r="E115" i="11"/>
  <c r="F89" i="11"/>
  <c r="E87" i="11"/>
  <c r="J24" i="11"/>
  <c r="E24" i="11"/>
  <c r="J120" i="11" s="1"/>
  <c r="J23" i="11"/>
  <c r="J21" i="11"/>
  <c r="E21" i="11"/>
  <c r="J119" i="11" s="1"/>
  <c r="J20" i="11"/>
  <c r="J18" i="11"/>
  <c r="E18" i="11"/>
  <c r="F120" i="11" s="1"/>
  <c r="J17" i="11"/>
  <c r="J15" i="11"/>
  <c r="E15" i="11"/>
  <c r="F91" i="11" s="1"/>
  <c r="J14" i="11"/>
  <c r="J12" i="11"/>
  <c r="J117" i="11" s="1"/>
  <c r="E7" i="11"/>
  <c r="E85" i="11" s="1"/>
  <c r="J37" i="10"/>
  <c r="J36" i="10"/>
  <c r="AY101" i="1" s="1"/>
  <c r="J35" i="10"/>
  <c r="AX101" i="1"/>
  <c r="BI278" i="10"/>
  <c r="BH278" i="10"/>
  <c r="BG278" i="10"/>
  <c r="BF278" i="10"/>
  <c r="T278" i="10"/>
  <c r="T277" i="10" s="1"/>
  <c r="R278" i="10"/>
  <c r="R277" i="10"/>
  <c r="P278" i="10"/>
  <c r="P277" i="10" s="1"/>
  <c r="BI276" i="10"/>
  <c r="BH276" i="10"/>
  <c r="BG276" i="10"/>
  <c r="BF276" i="10"/>
  <c r="T276" i="10"/>
  <c r="R276" i="10"/>
  <c r="P276" i="10"/>
  <c r="BI275" i="10"/>
  <c r="BH275" i="10"/>
  <c r="BG275" i="10"/>
  <c r="BF275" i="10"/>
  <c r="T275" i="10"/>
  <c r="R275" i="10"/>
  <c r="P275" i="10"/>
  <c r="BI274" i="10"/>
  <c r="BH274" i="10"/>
  <c r="BG274" i="10"/>
  <c r="BF274" i="10"/>
  <c r="T274" i="10"/>
  <c r="R274" i="10"/>
  <c r="P274" i="10"/>
  <c r="BI273" i="10"/>
  <c r="BH273" i="10"/>
  <c r="BG273" i="10"/>
  <c r="BF273" i="10"/>
  <c r="T273" i="10"/>
  <c r="R273" i="10"/>
  <c r="P273" i="10"/>
  <c r="BI272" i="10"/>
  <c r="BH272" i="10"/>
  <c r="BG272" i="10"/>
  <c r="BF272" i="10"/>
  <c r="T272" i="10"/>
  <c r="R272" i="10"/>
  <c r="P272" i="10"/>
  <c r="BI270" i="10"/>
  <c r="BH270" i="10"/>
  <c r="BG270" i="10"/>
  <c r="BF270" i="10"/>
  <c r="T270" i="10"/>
  <c r="R270" i="10"/>
  <c r="P270" i="10"/>
  <c r="BI269" i="10"/>
  <c r="BH269" i="10"/>
  <c r="BG269" i="10"/>
  <c r="BF269" i="10"/>
  <c r="T269" i="10"/>
  <c r="R269" i="10"/>
  <c r="P269" i="10"/>
  <c r="BI267" i="10"/>
  <c r="BH267" i="10"/>
  <c r="BG267" i="10"/>
  <c r="BF267" i="10"/>
  <c r="T267" i="10"/>
  <c r="R267" i="10"/>
  <c r="P267" i="10"/>
  <c r="BI266" i="10"/>
  <c r="BH266" i="10"/>
  <c r="BG266" i="10"/>
  <c r="BF266" i="10"/>
  <c r="T266" i="10"/>
  <c r="R266" i="10"/>
  <c r="P266" i="10"/>
  <c r="BI264" i="10"/>
  <c r="BH264" i="10"/>
  <c r="BG264" i="10"/>
  <c r="BF264" i="10"/>
  <c r="T264" i="10"/>
  <c r="R264" i="10"/>
  <c r="P264" i="10"/>
  <c r="BI263" i="10"/>
  <c r="BH263" i="10"/>
  <c r="BG263" i="10"/>
  <c r="BF263" i="10"/>
  <c r="T263" i="10"/>
  <c r="R263" i="10"/>
  <c r="P263" i="10"/>
  <c r="BI262" i="10"/>
  <c r="BH262" i="10"/>
  <c r="BG262" i="10"/>
  <c r="BF262" i="10"/>
  <c r="T262" i="10"/>
  <c r="R262" i="10"/>
  <c r="P262" i="10"/>
  <c r="BI261" i="10"/>
  <c r="BH261" i="10"/>
  <c r="BG261" i="10"/>
  <c r="BF261" i="10"/>
  <c r="T261" i="10"/>
  <c r="R261" i="10"/>
  <c r="P261" i="10"/>
  <c r="BI259" i="10"/>
  <c r="BH259" i="10"/>
  <c r="BG259" i="10"/>
  <c r="BF259" i="10"/>
  <c r="T259" i="10"/>
  <c r="R259" i="10"/>
  <c r="P259" i="10"/>
  <c r="BI258" i="10"/>
  <c r="BH258" i="10"/>
  <c r="BG258" i="10"/>
  <c r="BF258" i="10"/>
  <c r="T258" i="10"/>
  <c r="R258" i="10"/>
  <c r="P258" i="10"/>
  <c r="BI256" i="10"/>
  <c r="BH256" i="10"/>
  <c r="BG256" i="10"/>
  <c r="BF256" i="10"/>
  <c r="T256" i="10"/>
  <c r="R256" i="10"/>
  <c r="P256" i="10"/>
  <c r="BI254" i="10"/>
  <c r="BH254" i="10"/>
  <c r="BG254" i="10"/>
  <c r="BF254" i="10"/>
  <c r="T254" i="10"/>
  <c r="R254" i="10"/>
  <c r="P254" i="10"/>
  <c r="BI248" i="10"/>
  <c r="BH248" i="10"/>
  <c r="BG248" i="10"/>
  <c r="BF248" i="10"/>
  <c r="T248" i="10"/>
  <c r="R248" i="10"/>
  <c r="P248" i="10"/>
  <c r="BI247" i="10"/>
  <c r="BH247" i="10"/>
  <c r="BG247" i="10"/>
  <c r="BF247" i="10"/>
  <c r="T247" i="10"/>
  <c r="R247" i="10"/>
  <c r="P247" i="10"/>
  <c r="BI246" i="10"/>
  <c r="BH246" i="10"/>
  <c r="BG246" i="10"/>
  <c r="BF246" i="10"/>
  <c r="T246" i="10"/>
  <c r="R246" i="10"/>
  <c r="P246" i="10"/>
  <c r="BI245" i="10"/>
  <c r="BH245" i="10"/>
  <c r="BG245" i="10"/>
  <c r="BF245" i="10"/>
  <c r="T245" i="10"/>
  <c r="R245" i="10"/>
  <c r="P245" i="10"/>
  <c r="BI244" i="10"/>
  <c r="BH244" i="10"/>
  <c r="BG244" i="10"/>
  <c r="BF244" i="10"/>
  <c r="T244" i="10"/>
  <c r="R244" i="10"/>
  <c r="P244" i="10"/>
  <c r="BI243" i="10"/>
  <c r="BH243" i="10"/>
  <c r="BG243" i="10"/>
  <c r="BF243" i="10"/>
  <c r="T243" i="10"/>
  <c r="R243" i="10"/>
  <c r="P243" i="10"/>
  <c r="BI242" i="10"/>
  <c r="BH242" i="10"/>
  <c r="BG242" i="10"/>
  <c r="BF242" i="10"/>
  <c r="T242" i="10"/>
  <c r="R242" i="10"/>
  <c r="P242" i="10"/>
  <c r="BI240" i="10"/>
  <c r="BH240" i="10"/>
  <c r="BG240" i="10"/>
  <c r="BF240" i="10"/>
  <c r="T240" i="10"/>
  <c r="R240" i="10"/>
  <c r="P240" i="10"/>
  <c r="BI239" i="10"/>
  <c r="BH239" i="10"/>
  <c r="BG239" i="10"/>
  <c r="BF239" i="10"/>
  <c r="T239" i="10"/>
  <c r="R239" i="10"/>
  <c r="P239" i="10"/>
  <c r="BI238" i="10"/>
  <c r="BH238" i="10"/>
  <c r="BG238" i="10"/>
  <c r="BF238" i="10"/>
  <c r="T238" i="10"/>
  <c r="R238" i="10"/>
  <c r="P238" i="10"/>
  <c r="BI237" i="10"/>
  <c r="BH237" i="10"/>
  <c r="BG237" i="10"/>
  <c r="BF237" i="10"/>
  <c r="T237" i="10"/>
  <c r="R237" i="10"/>
  <c r="P237" i="10"/>
  <c r="BI236" i="10"/>
  <c r="BH236" i="10"/>
  <c r="BG236" i="10"/>
  <c r="BF236" i="10"/>
  <c r="T236" i="10"/>
  <c r="R236" i="10"/>
  <c r="P236" i="10"/>
  <c r="BI235" i="10"/>
  <c r="BH235" i="10"/>
  <c r="BG235" i="10"/>
  <c r="BF235" i="10"/>
  <c r="T235" i="10"/>
  <c r="R235" i="10"/>
  <c r="P235" i="10"/>
  <c r="BI233" i="10"/>
  <c r="BH233" i="10"/>
  <c r="BG233" i="10"/>
  <c r="BF233" i="10"/>
  <c r="T233" i="10"/>
  <c r="R233" i="10"/>
  <c r="P233" i="10"/>
  <c r="BI226" i="10"/>
  <c r="BH226" i="10"/>
  <c r="BG226" i="10"/>
  <c r="BF226" i="10"/>
  <c r="T226" i="10"/>
  <c r="R226" i="10"/>
  <c r="P226" i="10"/>
  <c r="BI219" i="10"/>
  <c r="BH219" i="10"/>
  <c r="BG219" i="10"/>
  <c r="BF219" i="10"/>
  <c r="T219" i="10"/>
  <c r="R219" i="10"/>
  <c r="P219" i="10"/>
  <c r="BI212" i="10"/>
  <c r="BH212" i="10"/>
  <c r="BG212" i="10"/>
  <c r="BF212" i="10"/>
  <c r="T212" i="10"/>
  <c r="R212" i="10"/>
  <c r="P212" i="10"/>
  <c r="BI205" i="10"/>
  <c r="BH205" i="10"/>
  <c r="BG205" i="10"/>
  <c r="BF205" i="10"/>
  <c r="T205" i="10"/>
  <c r="R205" i="10"/>
  <c r="P205" i="10"/>
  <c r="BI198" i="10"/>
  <c r="BH198" i="10"/>
  <c r="BG198" i="10"/>
  <c r="BF198" i="10"/>
  <c r="T198" i="10"/>
  <c r="R198" i="10"/>
  <c r="P198" i="10"/>
  <c r="BI191" i="10"/>
  <c r="BH191" i="10"/>
  <c r="BG191" i="10"/>
  <c r="BF191" i="10"/>
  <c r="T191" i="10"/>
  <c r="R191" i="10"/>
  <c r="P191" i="10"/>
  <c r="BI188" i="10"/>
  <c r="BH188" i="10"/>
  <c r="BG188" i="10"/>
  <c r="BF188" i="10"/>
  <c r="T188" i="10"/>
  <c r="T187" i="10"/>
  <c r="R188" i="10"/>
  <c r="R187" i="10" s="1"/>
  <c r="P188" i="10"/>
  <c r="P187" i="10" s="1"/>
  <c r="BI180" i="10"/>
  <c r="BH180" i="10"/>
  <c r="BG180" i="10"/>
  <c r="BF180" i="10"/>
  <c r="T180" i="10"/>
  <c r="R180" i="10"/>
  <c r="P180" i="10"/>
  <c r="BI178" i="10"/>
  <c r="BH178" i="10"/>
  <c r="BG178" i="10"/>
  <c r="BF178" i="10"/>
  <c r="T178" i="10"/>
  <c r="R178" i="10"/>
  <c r="P178" i="10"/>
  <c r="BI172" i="10"/>
  <c r="BH172" i="10"/>
  <c r="BG172" i="10"/>
  <c r="BF172" i="10"/>
  <c r="T172" i="10"/>
  <c r="R172" i="10"/>
  <c r="P172" i="10"/>
  <c r="BI170" i="10"/>
  <c r="BH170" i="10"/>
  <c r="BG170" i="10"/>
  <c r="BF170" i="10"/>
  <c r="T170" i="10"/>
  <c r="R170" i="10"/>
  <c r="P170" i="10"/>
  <c r="BI169" i="10"/>
  <c r="BH169" i="10"/>
  <c r="BG169" i="10"/>
  <c r="BF169" i="10"/>
  <c r="T169" i="10"/>
  <c r="R169" i="10"/>
  <c r="P169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4" i="10"/>
  <c r="BH164" i="10"/>
  <c r="BG164" i="10"/>
  <c r="BF164" i="10"/>
  <c r="T164" i="10"/>
  <c r="R164" i="10"/>
  <c r="P164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52" i="10"/>
  <c r="BH152" i="10"/>
  <c r="BG152" i="10"/>
  <c r="BF152" i="10"/>
  <c r="T152" i="10"/>
  <c r="R152" i="10"/>
  <c r="P152" i="10"/>
  <c r="BI151" i="10"/>
  <c r="BH151" i="10"/>
  <c r="BG151" i="10"/>
  <c r="BF151" i="10"/>
  <c r="T151" i="10"/>
  <c r="R151" i="10"/>
  <c r="P151" i="10"/>
  <c r="BI143" i="10"/>
  <c r="BH143" i="10"/>
  <c r="BG143" i="10"/>
  <c r="BF143" i="10"/>
  <c r="T143" i="10"/>
  <c r="R143" i="10"/>
  <c r="P143" i="10"/>
  <c r="BI135" i="10"/>
  <c r="BH135" i="10"/>
  <c r="BG135" i="10"/>
  <c r="BF135" i="10"/>
  <c r="T135" i="10"/>
  <c r="R135" i="10"/>
  <c r="P135" i="10"/>
  <c r="BI127" i="10"/>
  <c r="BH127" i="10"/>
  <c r="BG127" i="10"/>
  <c r="BF127" i="10"/>
  <c r="T127" i="10"/>
  <c r="R127" i="10"/>
  <c r="P127" i="10"/>
  <c r="F118" i="10"/>
  <c r="E116" i="10"/>
  <c r="F89" i="10"/>
  <c r="E87" i="10"/>
  <c r="J24" i="10"/>
  <c r="E24" i="10"/>
  <c r="J92" i="10" s="1"/>
  <c r="J23" i="10"/>
  <c r="J21" i="10"/>
  <c r="E21" i="10"/>
  <c r="J91" i="10" s="1"/>
  <c r="J20" i="10"/>
  <c r="J18" i="10"/>
  <c r="E18" i="10"/>
  <c r="F121" i="10" s="1"/>
  <c r="J17" i="10"/>
  <c r="J15" i="10"/>
  <c r="E15" i="10"/>
  <c r="F91" i="10" s="1"/>
  <c r="J14" i="10"/>
  <c r="J12" i="10"/>
  <c r="J118" i="10" s="1"/>
  <c r="E7" i="10"/>
  <c r="E85" i="10"/>
  <c r="J37" i="9"/>
  <c r="J36" i="9"/>
  <c r="AY100" i="1"/>
  <c r="J35" i="9"/>
  <c r="AX100" i="1" s="1"/>
  <c r="BI230" i="9"/>
  <c r="BH230" i="9"/>
  <c r="BG230" i="9"/>
  <c r="BF230" i="9"/>
  <c r="T230" i="9"/>
  <c r="T229" i="9"/>
  <c r="T228" i="9"/>
  <c r="R230" i="9"/>
  <c r="R229" i="9" s="1"/>
  <c r="R228" i="9" s="1"/>
  <c r="P230" i="9"/>
  <c r="P229" i="9"/>
  <c r="P228" i="9" s="1"/>
  <c r="BI227" i="9"/>
  <c r="BH227" i="9"/>
  <c r="BG227" i="9"/>
  <c r="BF227" i="9"/>
  <c r="T227" i="9"/>
  <c r="T226" i="9"/>
  <c r="R227" i="9"/>
  <c r="R226" i="9" s="1"/>
  <c r="P227" i="9"/>
  <c r="P226" i="9"/>
  <c r="BI225" i="9"/>
  <c r="BH225" i="9"/>
  <c r="BG225" i="9"/>
  <c r="BF225" i="9"/>
  <c r="T225" i="9"/>
  <c r="R225" i="9"/>
  <c r="P225" i="9"/>
  <c r="BI224" i="9"/>
  <c r="BH224" i="9"/>
  <c r="BG224" i="9"/>
  <c r="BF224" i="9"/>
  <c r="T224" i="9"/>
  <c r="R224" i="9"/>
  <c r="P224" i="9"/>
  <c r="BI222" i="9"/>
  <c r="BH222" i="9"/>
  <c r="BG222" i="9"/>
  <c r="BF222" i="9"/>
  <c r="T222" i="9"/>
  <c r="R222" i="9"/>
  <c r="P222" i="9"/>
  <c r="BI221" i="9"/>
  <c r="BH221" i="9"/>
  <c r="BG221" i="9"/>
  <c r="BF221" i="9"/>
  <c r="T221" i="9"/>
  <c r="R221" i="9"/>
  <c r="P221" i="9"/>
  <c r="BI216" i="9"/>
  <c r="BH216" i="9"/>
  <c r="BG216" i="9"/>
  <c r="BF216" i="9"/>
  <c r="T216" i="9"/>
  <c r="R216" i="9"/>
  <c r="P216" i="9"/>
  <c r="BI215" i="9"/>
  <c r="BH215" i="9"/>
  <c r="BG215" i="9"/>
  <c r="BF215" i="9"/>
  <c r="T215" i="9"/>
  <c r="R215" i="9"/>
  <c r="P215" i="9"/>
  <c r="BI214" i="9"/>
  <c r="BH214" i="9"/>
  <c r="BG214" i="9"/>
  <c r="BF214" i="9"/>
  <c r="T214" i="9"/>
  <c r="R214" i="9"/>
  <c r="P214" i="9"/>
  <c r="BI213" i="9"/>
  <c r="BH213" i="9"/>
  <c r="BG213" i="9"/>
  <c r="BF213" i="9"/>
  <c r="T213" i="9"/>
  <c r="R213" i="9"/>
  <c r="P213" i="9"/>
  <c r="BI212" i="9"/>
  <c r="BH212" i="9"/>
  <c r="BG212" i="9"/>
  <c r="BF212" i="9"/>
  <c r="T212" i="9"/>
  <c r="R212" i="9"/>
  <c r="P212" i="9"/>
  <c r="BI211" i="9"/>
  <c r="BH211" i="9"/>
  <c r="BG211" i="9"/>
  <c r="BF211" i="9"/>
  <c r="T211" i="9"/>
  <c r="R211" i="9"/>
  <c r="P211" i="9"/>
  <c r="BI210" i="9"/>
  <c r="BH210" i="9"/>
  <c r="BG210" i="9"/>
  <c r="BF210" i="9"/>
  <c r="T210" i="9"/>
  <c r="R210" i="9"/>
  <c r="P210" i="9"/>
  <c r="BI209" i="9"/>
  <c r="BH209" i="9"/>
  <c r="BG209" i="9"/>
  <c r="BF209" i="9"/>
  <c r="T209" i="9"/>
  <c r="R209" i="9"/>
  <c r="P209" i="9"/>
  <c r="BI208" i="9"/>
  <c r="BH208" i="9"/>
  <c r="BG208" i="9"/>
  <c r="BF208" i="9"/>
  <c r="T208" i="9"/>
  <c r="R208" i="9"/>
  <c r="P208" i="9"/>
  <c r="BI207" i="9"/>
  <c r="BH207" i="9"/>
  <c r="BG207" i="9"/>
  <c r="BF207" i="9"/>
  <c r="T207" i="9"/>
  <c r="R207" i="9"/>
  <c r="P207" i="9"/>
  <c r="BI206" i="9"/>
  <c r="BH206" i="9"/>
  <c r="BG206" i="9"/>
  <c r="BF206" i="9"/>
  <c r="T206" i="9"/>
  <c r="R206" i="9"/>
  <c r="P206" i="9"/>
  <c r="BI205" i="9"/>
  <c r="BH205" i="9"/>
  <c r="BG205" i="9"/>
  <c r="BF205" i="9"/>
  <c r="T205" i="9"/>
  <c r="R205" i="9"/>
  <c r="P205" i="9"/>
  <c r="BI204" i="9"/>
  <c r="BH204" i="9"/>
  <c r="BG204" i="9"/>
  <c r="BF204" i="9"/>
  <c r="T204" i="9"/>
  <c r="R204" i="9"/>
  <c r="P204" i="9"/>
  <c r="BI203" i="9"/>
  <c r="BH203" i="9"/>
  <c r="BG203" i="9"/>
  <c r="BF203" i="9"/>
  <c r="T203" i="9"/>
  <c r="R203" i="9"/>
  <c r="P203" i="9"/>
  <c r="BI202" i="9"/>
  <c r="BH202" i="9"/>
  <c r="BG202" i="9"/>
  <c r="BF202" i="9"/>
  <c r="T202" i="9"/>
  <c r="R202" i="9"/>
  <c r="P202" i="9"/>
  <c r="BI196" i="9"/>
  <c r="BH196" i="9"/>
  <c r="BG196" i="9"/>
  <c r="BF196" i="9"/>
  <c r="T196" i="9"/>
  <c r="R196" i="9"/>
  <c r="P196" i="9"/>
  <c r="BI187" i="9"/>
  <c r="BH187" i="9"/>
  <c r="BG187" i="9"/>
  <c r="BF187" i="9"/>
  <c r="T187" i="9"/>
  <c r="R187" i="9"/>
  <c r="P187" i="9"/>
  <c r="BI184" i="9"/>
  <c r="BH184" i="9"/>
  <c r="BG184" i="9"/>
  <c r="BF184" i="9"/>
  <c r="T184" i="9"/>
  <c r="R184" i="9"/>
  <c r="P184" i="9"/>
  <c r="BI179" i="9"/>
  <c r="BH179" i="9"/>
  <c r="BG179" i="9"/>
  <c r="BF179" i="9"/>
  <c r="T179" i="9"/>
  <c r="R179" i="9"/>
  <c r="P179" i="9"/>
  <c r="BI175" i="9"/>
  <c r="BH175" i="9"/>
  <c r="BG175" i="9"/>
  <c r="BF175" i="9"/>
  <c r="T175" i="9"/>
  <c r="R175" i="9"/>
  <c r="P175" i="9"/>
  <c r="BI168" i="9"/>
  <c r="BH168" i="9"/>
  <c r="BG168" i="9"/>
  <c r="BF168" i="9"/>
  <c r="T168" i="9"/>
  <c r="R168" i="9"/>
  <c r="P168" i="9"/>
  <c r="BI165" i="9"/>
  <c r="BH165" i="9"/>
  <c r="BG165" i="9"/>
  <c r="BF165" i="9"/>
  <c r="T165" i="9"/>
  <c r="R165" i="9"/>
  <c r="P165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1" i="9"/>
  <c r="BH141" i="9"/>
  <c r="BG141" i="9"/>
  <c r="BF141" i="9"/>
  <c r="T141" i="9"/>
  <c r="R141" i="9"/>
  <c r="P141" i="9"/>
  <c r="BI135" i="9"/>
  <c r="BH135" i="9"/>
  <c r="BG135" i="9"/>
  <c r="BF135" i="9"/>
  <c r="T135" i="9"/>
  <c r="R135" i="9"/>
  <c r="P135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F118" i="9"/>
  <c r="E116" i="9"/>
  <c r="F89" i="9"/>
  <c r="E87" i="9"/>
  <c r="J24" i="9"/>
  <c r="E24" i="9"/>
  <c r="J121" i="9" s="1"/>
  <c r="J23" i="9"/>
  <c r="J21" i="9"/>
  <c r="E21" i="9"/>
  <c r="J91" i="9" s="1"/>
  <c r="J20" i="9"/>
  <c r="J18" i="9"/>
  <c r="E18" i="9"/>
  <c r="F121" i="9" s="1"/>
  <c r="J17" i="9"/>
  <c r="J15" i="9"/>
  <c r="E15" i="9"/>
  <c r="F120" i="9" s="1"/>
  <c r="J14" i="9"/>
  <c r="J12" i="9"/>
  <c r="J118" i="9" s="1"/>
  <c r="E7" i="9"/>
  <c r="E85" i="9" s="1"/>
  <c r="J37" i="7"/>
  <c r="J36" i="7"/>
  <c r="AY99" i="1" s="1"/>
  <c r="J35" i="7"/>
  <c r="AX99" i="1"/>
  <c r="BI299" i="7"/>
  <c r="BH299" i="7"/>
  <c r="BG299" i="7"/>
  <c r="BF299" i="7"/>
  <c r="T299" i="7"/>
  <c r="T298" i="7" s="1"/>
  <c r="R299" i="7"/>
  <c r="R298" i="7"/>
  <c r="P299" i="7"/>
  <c r="P298" i="7" s="1"/>
  <c r="BI297" i="7"/>
  <c r="BH297" i="7"/>
  <c r="BG297" i="7"/>
  <c r="BF297" i="7"/>
  <c r="T297" i="7"/>
  <c r="R297" i="7"/>
  <c r="P297" i="7"/>
  <c r="BI296" i="7"/>
  <c r="BH296" i="7"/>
  <c r="BG296" i="7"/>
  <c r="BF296" i="7"/>
  <c r="T296" i="7"/>
  <c r="R296" i="7"/>
  <c r="P296" i="7"/>
  <c r="BI295" i="7"/>
  <c r="BH295" i="7"/>
  <c r="BG295" i="7"/>
  <c r="BF295" i="7"/>
  <c r="T295" i="7"/>
  <c r="R295" i="7"/>
  <c r="P295" i="7"/>
  <c r="BI294" i="7"/>
  <c r="BH294" i="7"/>
  <c r="BG294" i="7"/>
  <c r="BF294" i="7"/>
  <c r="T294" i="7"/>
  <c r="R294" i="7"/>
  <c r="P294" i="7"/>
  <c r="BI293" i="7"/>
  <c r="BH293" i="7"/>
  <c r="BG293" i="7"/>
  <c r="BF293" i="7"/>
  <c r="T293" i="7"/>
  <c r="R293" i="7"/>
  <c r="P293" i="7"/>
  <c r="BI291" i="7"/>
  <c r="BH291" i="7"/>
  <c r="BG291" i="7"/>
  <c r="BF291" i="7"/>
  <c r="T291" i="7"/>
  <c r="R291" i="7"/>
  <c r="P291" i="7"/>
  <c r="BI290" i="7"/>
  <c r="BH290" i="7"/>
  <c r="BG290" i="7"/>
  <c r="BF290" i="7"/>
  <c r="T290" i="7"/>
  <c r="R290" i="7"/>
  <c r="P290" i="7"/>
  <c r="BI288" i="7"/>
  <c r="BH288" i="7"/>
  <c r="BG288" i="7"/>
  <c r="BF288" i="7"/>
  <c r="T288" i="7"/>
  <c r="R288" i="7"/>
  <c r="P288" i="7"/>
  <c r="BI287" i="7"/>
  <c r="BH287" i="7"/>
  <c r="BG287" i="7"/>
  <c r="BF287" i="7"/>
  <c r="T287" i="7"/>
  <c r="R287" i="7"/>
  <c r="P287" i="7"/>
  <c r="BI284" i="7"/>
  <c r="BH284" i="7"/>
  <c r="BG284" i="7"/>
  <c r="BF284" i="7"/>
  <c r="T284" i="7"/>
  <c r="R284" i="7"/>
  <c r="P284" i="7"/>
  <c r="BI282" i="7"/>
  <c r="BH282" i="7"/>
  <c r="BG282" i="7"/>
  <c r="BF282" i="7"/>
  <c r="T282" i="7"/>
  <c r="R282" i="7"/>
  <c r="P282" i="7"/>
  <c r="BI279" i="7"/>
  <c r="BH279" i="7"/>
  <c r="BG279" i="7"/>
  <c r="BF279" i="7"/>
  <c r="T279" i="7"/>
  <c r="R279" i="7"/>
  <c r="P279" i="7"/>
  <c r="BI268" i="7"/>
  <c r="BH268" i="7"/>
  <c r="BG268" i="7"/>
  <c r="BF268" i="7"/>
  <c r="T268" i="7"/>
  <c r="R268" i="7"/>
  <c r="P268" i="7"/>
  <c r="BI257" i="7"/>
  <c r="BH257" i="7"/>
  <c r="BG257" i="7"/>
  <c r="BF257" i="7"/>
  <c r="T257" i="7"/>
  <c r="R257" i="7"/>
  <c r="P257" i="7"/>
  <c r="BI246" i="7"/>
  <c r="BH246" i="7"/>
  <c r="BG246" i="7"/>
  <c r="BF246" i="7"/>
  <c r="T246" i="7"/>
  <c r="R246" i="7"/>
  <c r="P246" i="7"/>
  <c r="BI235" i="7"/>
  <c r="BH235" i="7"/>
  <c r="BG235" i="7"/>
  <c r="BF235" i="7"/>
  <c r="T235" i="7"/>
  <c r="R235" i="7"/>
  <c r="P235" i="7"/>
  <c r="BI224" i="7"/>
  <c r="BH224" i="7"/>
  <c r="BG224" i="7"/>
  <c r="BF224" i="7"/>
  <c r="T224" i="7"/>
  <c r="R224" i="7"/>
  <c r="P224" i="7"/>
  <c r="BI213" i="7"/>
  <c r="BH213" i="7"/>
  <c r="BG213" i="7"/>
  <c r="BF213" i="7"/>
  <c r="T213" i="7"/>
  <c r="R213" i="7"/>
  <c r="P213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5" i="7"/>
  <c r="BH195" i="7"/>
  <c r="BG195" i="7"/>
  <c r="BF195" i="7"/>
  <c r="T195" i="7"/>
  <c r="R195" i="7"/>
  <c r="P19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69" i="7"/>
  <c r="BH169" i="7"/>
  <c r="BG169" i="7"/>
  <c r="BF169" i="7"/>
  <c r="T169" i="7"/>
  <c r="R169" i="7"/>
  <c r="P169" i="7"/>
  <c r="BI158" i="7"/>
  <c r="BH158" i="7"/>
  <c r="BG158" i="7"/>
  <c r="BF158" i="7"/>
  <c r="T158" i="7"/>
  <c r="R158" i="7"/>
  <c r="P158" i="7"/>
  <c r="BI147" i="7"/>
  <c r="BH147" i="7"/>
  <c r="BG147" i="7"/>
  <c r="BF147" i="7"/>
  <c r="T147" i="7"/>
  <c r="R147" i="7"/>
  <c r="P147" i="7"/>
  <c r="BI136" i="7"/>
  <c r="BH136" i="7"/>
  <c r="BG136" i="7"/>
  <c r="BF136" i="7"/>
  <c r="T136" i="7"/>
  <c r="R136" i="7"/>
  <c r="P136" i="7"/>
  <c r="BI125" i="7"/>
  <c r="BH125" i="7"/>
  <c r="BG125" i="7"/>
  <c r="BF125" i="7"/>
  <c r="T125" i="7"/>
  <c r="R125" i="7"/>
  <c r="P125" i="7"/>
  <c r="F116" i="7"/>
  <c r="E114" i="7"/>
  <c r="F89" i="7"/>
  <c r="E87" i="7"/>
  <c r="J24" i="7"/>
  <c r="E24" i="7"/>
  <c r="J92" i="7" s="1"/>
  <c r="J23" i="7"/>
  <c r="J21" i="7"/>
  <c r="E21" i="7"/>
  <c r="J118" i="7" s="1"/>
  <c r="J20" i="7"/>
  <c r="J18" i="7"/>
  <c r="E18" i="7"/>
  <c r="F119" i="7" s="1"/>
  <c r="J17" i="7"/>
  <c r="J15" i="7"/>
  <c r="E15" i="7"/>
  <c r="F118" i="7" s="1"/>
  <c r="J14" i="7"/>
  <c r="J12" i="7"/>
  <c r="J116" i="7" s="1"/>
  <c r="E7" i="7"/>
  <c r="E85" i="7" s="1"/>
  <c r="J37" i="6"/>
  <c r="J36" i="6"/>
  <c r="AY98" i="1" s="1"/>
  <c r="J35" i="6"/>
  <c r="AX98" i="1"/>
  <c r="BI180" i="6"/>
  <c r="BH180" i="6"/>
  <c r="BG180" i="6"/>
  <c r="BF180" i="6"/>
  <c r="T180" i="6"/>
  <c r="T179" i="6" s="1"/>
  <c r="R180" i="6"/>
  <c r="R179" i="6"/>
  <c r="P180" i="6"/>
  <c r="P179" i="6" s="1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4" i="6"/>
  <c r="BH124" i="6"/>
  <c r="BG124" i="6"/>
  <c r="BF124" i="6"/>
  <c r="T124" i="6"/>
  <c r="R124" i="6"/>
  <c r="P124" i="6"/>
  <c r="F115" i="6"/>
  <c r="E113" i="6"/>
  <c r="F89" i="6"/>
  <c r="E87" i="6"/>
  <c r="J24" i="6"/>
  <c r="E24" i="6"/>
  <c r="J92" i="6" s="1"/>
  <c r="J23" i="6"/>
  <c r="J21" i="6"/>
  <c r="E21" i="6"/>
  <c r="J117" i="6" s="1"/>
  <c r="J20" i="6"/>
  <c r="J18" i="6"/>
  <c r="E18" i="6"/>
  <c r="F118" i="6" s="1"/>
  <c r="J17" i="6"/>
  <c r="J15" i="6"/>
  <c r="E15" i="6"/>
  <c r="F91" i="6" s="1"/>
  <c r="J14" i="6"/>
  <c r="J12" i="6"/>
  <c r="J89" i="6" s="1"/>
  <c r="E7" i="6"/>
  <c r="E111" i="6" s="1"/>
  <c r="J37" i="5"/>
  <c r="J36" i="5"/>
  <c r="AY97" i="1" s="1"/>
  <c r="J35" i="5"/>
  <c r="AX97" i="1"/>
  <c r="BI579" i="5"/>
  <c r="BH579" i="5"/>
  <c r="BG579" i="5"/>
  <c r="BF579" i="5"/>
  <c r="T579" i="5"/>
  <c r="T578" i="5" s="1"/>
  <c r="R579" i="5"/>
  <c r="R578" i="5"/>
  <c r="P579" i="5"/>
  <c r="P578" i="5" s="1"/>
  <c r="BI577" i="5"/>
  <c r="BH577" i="5"/>
  <c r="BG577" i="5"/>
  <c r="BF577" i="5"/>
  <c r="T577" i="5"/>
  <c r="R577" i="5"/>
  <c r="P577" i="5"/>
  <c r="BI576" i="5"/>
  <c r="BH576" i="5"/>
  <c r="BG576" i="5"/>
  <c r="BF576" i="5"/>
  <c r="T576" i="5"/>
  <c r="R576" i="5"/>
  <c r="P576" i="5"/>
  <c r="BI575" i="5"/>
  <c r="BH575" i="5"/>
  <c r="BG575" i="5"/>
  <c r="BF575" i="5"/>
  <c r="T575" i="5"/>
  <c r="R575" i="5"/>
  <c r="P575" i="5"/>
  <c r="BI574" i="5"/>
  <c r="BH574" i="5"/>
  <c r="BG574" i="5"/>
  <c r="BF574" i="5"/>
  <c r="T574" i="5"/>
  <c r="R574" i="5"/>
  <c r="P574" i="5"/>
  <c r="BI572" i="5"/>
  <c r="BH572" i="5"/>
  <c r="BG572" i="5"/>
  <c r="BF572" i="5"/>
  <c r="T572" i="5"/>
  <c r="R572" i="5"/>
  <c r="P572" i="5"/>
  <c r="BI571" i="5"/>
  <c r="BH571" i="5"/>
  <c r="BG571" i="5"/>
  <c r="BF571" i="5"/>
  <c r="T571" i="5"/>
  <c r="R571" i="5"/>
  <c r="P571" i="5"/>
  <c r="BI569" i="5"/>
  <c r="BH569" i="5"/>
  <c r="BG569" i="5"/>
  <c r="BF569" i="5"/>
  <c r="T569" i="5"/>
  <c r="R569" i="5"/>
  <c r="P569" i="5"/>
  <c r="BI568" i="5"/>
  <c r="BH568" i="5"/>
  <c r="BG568" i="5"/>
  <c r="BF568" i="5"/>
  <c r="T568" i="5"/>
  <c r="R568" i="5"/>
  <c r="P568" i="5"/>
  <c r="BI566" i="5"/>
  <c r="BH566" i="5"/>
  <c r="BG566" i="5"/>
  <c r="BF566" i="5"/>
  <c r="T566" i="5"/>
  <c r="R566" i="5"/>
  <c r="P566" i="5"/>
  <c r="BI565" i="5"/>
  <c r="BH565" i="5"/>
  <c r="BG565" i="5"/>
  <c r="BF565" i="5"/>
  <c r="T565" i="5"/>
  <c r="R565" i="5"/>
  <c r="P565" i="5"/>
  <c r="BI564" i="5"/>
  <c r="BH564" i="5"/>
  <c r="BG564" i="5"/>
  <c r="BF564" i="5"/>
  <c r="T564" i="5"/>
  <c r="R564" i="5"/>
  <c r="P564" i="5"/>
  <c r="BI563" i="5"/>
  <c r="BH563" i="5"/>
  <c r="BG563" i="5"/>
  <c r="BF563" i="5"/>
  <c r="T563" i="5"/>
  <c r="R563" i="5"/>
  <c r="P563" i="5"/>
  <c r="BI562" i="5"/>
  <c r="BH562" i="5"/>
  <c r="BG562" i="5"/>
  <c r="BF562" i="5"/>
  <c r="T562" i="5"/>
  <c r="R562" i="5"/>
  <c r="P562" i="5"/>
  <c r="BI561" i="5"/>
  <c r="BH561" i="5"/>
  <c r="BG561" i="5"/>
  <c r="BF561" i="5"/>
  <c r="T561" i="5"/>
  <c r="R561" i="5"/>
  <c r="P561" i="5"/>
  <c r="BI560" i="5"/>
  <c r="BH560" i="5"/>
  <c r="BG560" i="5"/>
  <c r="BF560" i="5"/>
  <c r="T560" i="5"/>
  <c r="R560" i="5"/>
  <c r="P560" i="5"/>
  <c r="BI559" i="5"/>
  <c r="BH559" i="5"/>
  <c r="BG559" i="5"/>
  <c r="BF559" i="5"/>
  <c r="T559" i="5"/>
  <c r="R559" i="5"/>
  <c r="P559" i="5"/>
  <c r="BI558" i="5"/>
  <c r="BH558" i="5"/>
  <c r="BG558" i="5"/>
  <c r="BF558" i="5"/>
  <c r="T558" i="5"/>
  <c r="R558" i="5"/>
  <c r="P558" i="5"/>
  <c r="BI556" i="5"/>
  <c r="BH556" i="5"/>
  <c r="BG556" i="5"/>
  <c r="BF556" i="5"/>
  <c r="T556" i="5"/>
  <c r="R556" i="5"/>
  <c r="P556" i="5"/>
  <c r="BI555" i="5"/>
  <c r="BH555" i="5"/>
  <c r="BG555" i="5"/>
  <c r="BF555" i="5"/>
  <c r="T555" i="5"/>
  <c r="R555" i="5"/>
  <c r="P555" i="5"/>
  <c r="BI529" i="5"/>
  <c r="BH529" i="5"/>
  <c r="BG529" i="5"/>
  <c r="BF529" i="5"/>
  <c r="T529" i="5"/>
  <c r="R529" i="5"/>
  <c r="P529" i="5"/>
  <c r="BI519" i="5"/>
  <c r="BH519" i="5"/>
  <c r="BG519" i="5"/>
  <c r="BF519" i="5"/>
  <c r="T519" i="5"/>
  <c r="R519" i="5"/>
  <c r="P519" i="5"/>
  <c r="BI518" i="5"/>
  <c r="BH518" i="5"/>
  <c r="BG518" i="5"/>
  <c r="BF518" i="5"/>
  <c r="T518" i="5"/>
  <c r="R518" i="5"/>
  <c r="P518" i="5"/>
  <c r="BI512" i="5"/>
  <c r="BH512" i="5"/>
  <c r="BG512" i="5"/>
  <c r="BF512" i="5"/>
  <c r="T512" i="5"/>
  <c r="R512" i="5"/>
  <c r="P512" i="5"/>
  <c r="BI507" i="5"/>
  <c r="BH507" i="5"/>
  <c r="BG507" i="5"/>
  <c r="BF507" i="5"/>
  <c r="T507" i="5"/>
  <c r="R507" i="5"/>
  <c r="P507" i="5"/>
  <c r="BI505" i="5"/>
  <c r="BH505" i="5"/>
  <c r="BG505" i="5"/>
  <c r="BF505" i="5"/>
  <c r="T505" i="5"/>
  <c r="R505" i="5"/>
  <c r="P505" i="5"/>
  <c r="BI498" i="5"/>
  <c r="BH498" i="5"/>
  <c r="BG498" i="5"/>
  <c r="BF498" i="5"/>
  <c r="T498" i="5"/>
  <c r="R498" i="5"/>
  <c r="P498" i="5"/>
  <c r="BI496" i="5"/>
  <c r="BH496" i="5"/>
  <c r="BG496" i="5"/>
  <c r="BF496" i="5"/>
  <c r="T496" i="5"/>
  <c r="R496" i="5"/>
  <c r="P496" i="5"/>
  <c r="BI494" i="5"/>
  <c r="BH494" i="5"/>
  <c r="BG494" i="5"/>
  <c r="BF494" i="5"/>
  <c r="T494" i="5"/>
  <c r="R494" i="5"/>
  <c r="P494" i="5"/>
  <c r="BI490" i="5"/>
  <c r="BH490" i="5"/>
  <c r="BG490" i="5"/>
  <c r="BF490" i="5"/>
  <c r="T490" i="5"/>
  <c r="R490" i="5"/>
  <c r="P490" i="5"/>
  <c r="BI489" i="5"/>
  <c r="BH489" i="5"/>
  <c r="BG489" i="5"/>
  <c r="BF489" i="5"/>
  <c r="T489" i="5"/>
  <c r="R489" i="5"/>
  <c r="P489" i="5"/>
  <c r="BI488" i="5"/>
  <c r="BH488" i="5"/>
  <c r="BG488" i="5"/>
  <c r="BF488" i="5"/>
  <c r="T488" i="5"/>
  <c r="R488" i="5"/>
  <c r="P488" i="5"/>
  <c r="BI487" i="5"/>
  <c r="BH487" i="5"/>
  <c r="BG487" i="5"/>
  <c r="BF487" i="5"/>
  <c r="T487" i="5"/>
  <c r="R487" i="5"/>
  <c r="P487" i="5"/>
  <c r="BI486" i="5"/>
  <c r="BH486" i="5"/>
  <c r="BG486" i="5"/>
  <c r="BF486" i="5"/>
  <c r="T486" i="5"/>
  <c r="R486" i="5"/>
  <c r="P486" i="5"/>
  <c r="BI484" i="5"/>
  <c r="BH484" i="5"/>
  <c r="BG484" i="5"/>
  <c r="BF484" i="5"/>
  <c r="T484" i="5"/>
  <c r="R484" i="5"/>
  <c r="P484" i="5"/>
  <c r="BI482" i="5"/>
  <c r="BH482" i="5"/>
  <c r="BG482" i="5"/>
  <c r="BF482" i="5"/>
  <c r="T482" i="5"/>
  <c r="R482" i="5"/>
  <c r="P482" i="5"/>
  <c r="BI481" i="5"/>
  <c r="BH481" i="5"/>
  <c r="BG481" i="5"/>
  <c r="BF481" i="5"/>
  <c r="T481" i="5"/>
  <c r="R481" i="5"/>
  <c r="P481" i="5"/>
  <c r="BI480" i="5"/>
  <c r="BH480" i="5"/>
  <c r="BG480" i="5"/>
  <c r="BF480" i="5"/>
  <c r="T480" i="5"/>
  <c r="R480" i="5"/>
  <c r="P480" i="5"/>
  <c r="BI479" i="5"/>
  <c r="BH479" i="5"/>
  <c r="BG479" i="5"/>
  <c r="BF479" i="5"/>
  <c r="T479" i="5"/>
  <c r="R479" i="5"/>
  <c r="P479" i="5"/>
  <c r="BI478" i="5"/>
  <c r="BH478" i="5"/>
  <c r="BG478" i="5"/>
  <c r="BF478" i="5"/>
  <c r="T478" i="5"/>
  <c r="R478" i="5"/>
  <c r="P478" i="5"/>
  <c r="BI477" i="5"/>
  <c r="BH477" i="5"/>
  <c r="BG477" i="5"/>
  <c r="BF477" i="5"/>
  <c r="T477" i="5"/>
  <c r="R477" i="5"/>
  <c r="P477" i="5"/>
  <c r="BI476" i="5"/>
  <c r="BH476" i="5"/>
  <c r="BG476" i="5"/>
  <c r="BF476" i="5"/>
  <c r="T476" i="5"/>
  <c r="R476" i="5"/>
  <c r="P476" i="5"/>
  <c r="BI475" i="5"/>
  <c r="BH475" i="5"/>
  <c r="BG475" i="5"/>
  <c r="BF475" i="5"/>
  <c r="T475" i="5"/>
  <c r="R475" i="5"/>
  <c r="P475" i="5"/>
  <c r="BI474" i="5"/>
  <c r="BH474" i="5"/>
  <c r="BG474" i="5"/>
  <c r="BF474" i="5"/>
  <c r="T474" i="5"/>
  <c r="R474" i="5"/>
  <c r="P474" i="5"/>
  <c r="BI473" i="5"/>
  <c r="BH473" i="5"/>
  <c r="BG473" i="5"/>
  <c r="BF473" i="5"/>
  <c r="T473" i="5"/>
  <c r="R473" i="5"/>
  <c r="P473" i="5"/>
  <c r="BI472" i="5"/>
  <c r="BH472" i="5"/>
  <c r="BG472" i="5"/>
  <c r="BF472" i="5"/>
  <c r="T472" i="5"/>
  <c r="R472" i="5"/>
  <c r="P472" i="5"/>
  <c r="BI471" i="5"/>
  <c r="BH471" i="5"/>
  <c r="BG471" i="5"/>
  <c r="BF471" i="5"/>
  <c r="T471" i="5"/>
  <c r="R471" i="5"/>
  <c r="P471" i="5"/>
  <c r="BI470" i="5"/>
  <c r="BH470" i="5"/>
  <c r="BG470" i="5"/>
  <c r="BF470" i="5"/>
  <c r="T470" i="5"/>
  <c r="R470" i="5"/>
  <c r="P470" i="5"/>
  <c r="BI468" i="5"/>
  <c r="BH468" i="5"/>
  <c r="BG468" i="5"/>
  <c r="BF468" i="5"/>
  <c r="T468" i="5"/>
  <c r="R468" i="5"/>
  <c r="P468" i="5"/>
  <c r="BI466" i="5"/>
  <c r="BH466" i="5"/>
  <c r="BG466" i="5"/>
  <c r="BF466" i="5"/>
  <c r="T466" i="5"/>
  <c r="R466" i="5"/>
  <c r="P466" i="5"/>
  <c r="BI464" i="5"/>
  <c r="BH464" i="5"/>
  <c r="BG464" i="5"/>
  <c r="BF464" i="5"/>
  <c r="T464" i="5"/>
  <c r="R464" i="5"/>
  <c r="P464" i="5"/>
  <c r="BI458" i="5"/>
  <c r="BH458" i="5"/>
  <c r="BG458" i="5"/>
  <c r="BF458" i="5"/>
  <c r="T458" i="5"/>
  <c r="R458" i="5"/>
  <c r="P458" i="5"/>
  <c r="BI453" i="5"/>
  <c r="BH453" i="5"/>
  <c r="BG453" i="5"/>
  <c r="BF453" i="5"/>
  <c r="T453" i="5"/>
  <c r="R453" i="5"/>
  <c r="P453" i="5"/>
  <c r="BI446" i="5"/>
  <c r="BH446" i="5"/>
  <c r="BG446" i="5"/>
  <c r="BF446" i="5"/>
  <c r="T446" i="5"/>
  <c r="R446" i="5"/>
  <c r="P446" i="5"/>
  <c r="BI442" i="5"/>
  <c r="BH442" i="5"/>
  <c r="BG442" i="5"/>
  <c r="BF442" i="5"/>
  <c r="T442" i="5"/>
  <c r="R442" i="5"/>
  <c r="P442" i="5"/>
  <c r="BI425" i="5"/>
  <c r="BH425" i="5"/>
  <c r="BG425" i="5"/>
  <c r="BF425" i="5"/>
  <c r="T425" i="5"/>
  <c r="R425" i="5"/>
  <c r="P425" i="5"/>
  <c r="BI408" i="5"/>
  <c r="BH408" i="5"/>
  <c r="BG408" i="5"/>
  <c r="BF408" i="5"/>
  <c r="T408" i="5"/>
  <c r="R408" i="5"/>
  <c r="P408" i="5"/>
  <c r="BI391" i="5"/>
  <c r="BH391" i="5"/>
  <c r="BG391" i="5"/>
  <c r="BF391" i="5"/>
  <c r="T391" i="5"/>
  <c r="R391" i="5"/>
  <c r="P391" i="5"/>
  <c r="BI385" i="5"/>
  <c r="BH385" i="5"/>
  <c r="BG385" i="5"/>
  <c r="BF385" i="5"/>
  <c r="T385" i="5"/>
  <c r="R385" i="5"/>
  <c r="P385" i="5"/>
  <c r="BI368" i="5"/>
  <c r="BH368" i="5"/>
  <c r="BG368" i="5"/>
  <c r="BF368" i="5"/>
  <c r="T368" i="5"/>
  <c r="R368" i="5"/>
  <c r="P368" i="5"/>
  <c r="BI351" i="5"/>
  <c r="BH351" i="5"/>
  <c r="BG351" i="5"/>
  <c r="BF351" i="5"/>
  <c r="T351" i="5"/>
  <c r="R351" i="5"/>
  <c r="P351" i="5"/>
  <c r="BI330" i="5"/>
  <c r="BH330" i="5"/>
  <c r="BG330" i="5"/>
  <c r="BF330" i="5"/>
  <c r="T330" i="5"/>
  <c r="R330" i="5"/>
  <c r="P330" i="5"/>
  <c r="BI326" i="5"/>
  <c r="BH326" i="5"/>
  <c r="BG326" i="5"/>
  <c r="BF326" i="5"/>
  <c r="T326" i="5"/>
  <c r="R326" i="5"/>
  <c r="P326" i="5"/>
  <c r="BI323" i="5"/>
  <c r="BH323" i="5"/>
  <c r="BG323" i="5"/>
  <c r="BF323" i="5"/>
  <c r="T323" i="5"/>
  <c r="R323" i="5"/>
  <c r="P323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5" i="5"/>
  <c r="BH315" i="5"/>
  <c r="BG315" i="5"/>
  <c r="BF315" i="5"/>
  <c r="T315" i="5"/>
  <c r="R315" i="5"/>
  <c r="P315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09" i="5"/>
  <c r="BH309" i="5"/>
  <c r="BG309" i="5"/>
  <c r="BF309" i="5"/>
  <c r="T309" i="5"/>
  <c r="R309" i="5"/>
  <c r="P309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289" i="5"/>
  <c r="BH289" i="5"/>
  <c r="BG289" i="5"/>
  <c r="BF289" i="5"/>
  <c r="T289" i="5"/>
  <c r="R289" i="5"/>
  <c r="P289" i="5"/>
  <c r="BI276" i="5"/>
  <c r="BH276" i="5"/>
  <c r="BG276" i="5"/>
  <c r="BF276" i="5"/>
  <c r="T276" i="5"/>
  <c r="R276" i="5"/>
  <c r="P276" i="5"/>
  <c r="BI274" i="5"/>
  <c r="BH274" i="5"/>
  <c r="BG274" i="5"/>
  <c r="BF274" i="5"/>
  <c r="T274" i="5"/>
  <c r="R274" i="5"/>
  <c r="P274" i="5"/>
  <c r="BI264" i="5"/>
  <c r="BH264" i="5"/>
  <c r="BG264" i="5"/>
  <c r="BF264" i="5"/>
  <c r="T264" i="5"/>
  <c r="R264" i="5"/>
  <c r="P264" i="5"/>
  <c r="BI261" i="5"/>
  <c r="BH261" i="5"/>
  <c r="BG261" i="5"/>
  <c r="BF261" i="5"/>
  <c r="T261" i="5"/>
  <c r="R261" i="5"/>
  <c r="P261" i="5"/>
  <c r="BI255" i="5"/>
  <c r="BH255" i="5"/>
  <c r="BG255" i="5"/>
  <c r="BF255" i="5"/>
  <c r="T255" i="5"/>
  <c r="R255" i="5"/>
  <c r="P255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22" i="5"/>
  <c r="BH222" i="5"/>
  <c r="BG222" i="5"/>
  <c r="BF222" i="5"/>
  <c r="T222" i="5"/>
  <c r="R222" i="5"/>
  <c r="P222" i="5"/>
  <c r="BI196" i="5"/>
  <c r="BH196" i="5"/>
  <c r="BG196" i="5"/>
  <c r="BF196" i="5"/>
  <c r="T196" i="5"/>
  <c r="R196" i="5"/>
  <c r="P196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75" i="5"/>
  <c r="BH175" i="5"/>
  <c r="BG175" i="5"/>
  <c r="BF175" i="5"/>
  <c r="T175" i="5"/>
  <c r="R175" i="5"/>
  <c r="P175" i="5"/>
  <c r="BI149" i="5"/>
  <c r="BH149" i="5"/>
  <c r="BG149" i="5"/>
  <c r="BF149" i="5"/>
  <c r="T149" i="5"/>
  <c r="R149" i="5"/>
  <c r="P149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F119" i="5"/>
  <c r="E117" i="5"/>
  <c r="F89" i="5"/>
  <c r="E87" i="5"/>
  <c r="J24" i="5"/>
  <c r="E24" i="5"/>
  <c r="J122" i="5" s="1"/>
  <c r="J23" i="5"/>
  <c r="J21" i="5"/>
  <c r="E21" i="5"/>
  <c r="J121" i="5" s="1"/>
  <c r="J20" i="5"/>
  <c r="J18" i="5"/>
  <c r="E18" i="5"/>
  <c r="F92" i="5" s="1"/>
  <c r="J17" i="5"/>
  <c r="J15" i="5"/>
  <c r="E15" i="5"/>
  <c r="F91" i="5" s="1"/>
  <c r="J14" i="5"/>
  <c r="J12" i="5"/>
  <c r="J119" i="5" s="1"/>
  <c r="E7" i="5"/>
  <c r="E115" i="5" s="1"/>
  <c r="J37" i="3"/>
  <c r="J36" i="3"/>
  <c r="AY96" i="1" s="1"/>
  <c r="J35" i="3"/>
  <c r="AX96" i="1"/>
  <c r="BI267" i="3"/>
  <c r="BH267" i="3"/>
  <c r="BG267" i="3"/>
  <c r="BF267" i="3"/>
  <c r="T267" i="3"/>
  <c r="T266" i="3" s="1"/>
  <c r="R267" i="3"/>
  <c r="R266" i="3"/>
  <c r="P267" i="3"/>
  <c r="P266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T241" i="3" s="1"/>
  <c r="R242" i="3"/>
  <c r="R241" i="3"/>
  <c r="P242" i="3"/>
  <c r="P241" i="3"/>
  <c r="BI239" i="3"/>
  <c r="BH239" i="3"/>
  <c r="BG239" i="3"/>
  <c r="BF239" i="3"/>
  <c r="T239" i="3"/>
  <c r="R239" i="3"/>
  <c r="P239" i="3"/>
  <c r="BI234" i="3"/>
  <c r="BH234" i="3"/>
  <c r="BG234" i="3"/>
  <c r="BF234" i="3"/>
  <c r="T234" i="3"/>
  <c r="R234" i="3"/>
  <c r="P234" i="3"/>
  <c r="BI216" i="3"/>
  <c r="BH216" i="3"/>
  <c r="BG216" i="3"/>
  <c r="BF216" i="3"/>
  <c r="T216" i="3"/>
  <c r="R216" i="3"/>
  <c r="P216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77" i="3"/>
  <c r="BH177" i="3"/>
  <c r="BG177" i="3"/>
  <c r="BF177" i="3"/>
  <c r="T177" i="3"/>
  <c r="R177" i="3"/>
  <c r="P177" i="3"/>
  <c r="BI147" i="3"/>
  <c r="BH147" i="3"/>
  <c r="BG147" i="3"/>
  <c r="BF147" i="3"/>
  <c r="T147" i="3"/>
  <c r="R147" i="3"/>
  <c r="P147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F115" i="3"/>
  <c r="E113" i="3"/>
  <c r="F89" i="3"/>
  <c r="E87" i="3"/>
  <c r="J24" i="3"/>
  <c r="E24" i="3"/>
  <c r="J118" i="3" s="1"/>
  <c r="J23" i="3"/>
  <c r="J21" i="3"/>
  <c r="E21" i="3"/>
  <c r="J91" i="3" s="1"/>
  <c r="J20" i="3"/>
  <c r="J18" i="3"/>
  <c r="E18" i="3"/>
  <c r="F118" i="3" s="1"/>
  <c r="J17" i="3"/>
  <c r="J15" i="3"/>
  <c r="E15" i="3"/>
  <c r="F117" i="3" s="1"/>
  <c r="J14" i="3"/>
  <c r="J12" i="3"/>
  <c r="J115" i="3" s="1"/>
  <c r="E7" i="3"/>
  <c r="E111" i="3" s="1"/>
  <c r="J37" i="2"/>
  <c r="J36" i="2"/>
  <c r="AY95" i="1"/>
  <c r="J35" i="2"/>
  <c r="AX95" i="1" s="1"/>
  <c r="BI246" i="2"/>
  <c r="BH246" i="2"/>
  <c r="BG246" i="2"/>
  <c r="BF246" i="2"/>
  <c r="T246" i="2"/>
  <c r="T245" i="2"/>
  <c r="R246" i="2"/>
  <c r="R245" i="2" s="1"/>
  <c r="P246" i="2"/>
  <c r="P245" i="2" s="1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T225" i="2" s="1"/>
  <c r="R226" i="2"/>
  <c r="R225" i="2" s="1"/>
  <c r="P226" i="2"/>
  <c r="P225" i="2"/>
  <c r="BI223" i="2"/>
  <c r="BH223" i="2"/>
  <c r="BG223" i="2"/>
  <c r="BF223" i="2"/>
  <c r="T223" i="2"/>
  <c r="R223" i="2"/>
  <c r="P223" i="2"/>
  <c r="BI218" i="2"/>
  <c r="BH218" i="2"/>
  <c r="BG218" i="2"/>
  <c r="BF218" i="2"/>
  <c r="T218" i="2"/>
  <c r="R218" i="2"/>
  <c r="P218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69" i="2"/>
  <c r="BH169" i="2"/>
  <c r="BG169" i="2"/>
  <c r="BF169" i="2"/>
  <c r="T169" i="2"/>
  <c r="R169" i="2"/>
  <c r="P169" i="2"/>
  <c r="BI163" i="2"/>
  <c r="BH163" i="2"/>
  <c r="BG163" i="2"/>
  <c r="BF163" i="2"/>
  <c r="T163" i="2"/>
  <c r="R163" i="2"/>
  <c r="P163" i="2"/>
  <c r="BI145" i="2"/>
  <c r="BH145" i="2"/>
  <c r="BG145" i="2"/>
  <c r="BF145" i="2"/>
  <c r="T145" i="2"/>
  <c r="R145" i="2"/>
  <c r="P145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F115" i="2"/>
  <c r="E113" i="2"/>
  <c r="F89" i="2"/>
  <c r="E87" i="2"/>
  <c r="J24" i="2"/>
  <c r="E24" i="2"/>
  <c r="J118" i="2" s="1"/>
  <c r="J23" i="2"/>
  <c r="J21" i="2"/>
  <c r="E21" i="2"/>
  <c r="J91" i="2"/>
  <c r="J20" i="2"/>
  <c r="J18" i="2"/>
  <c r="E18" i="2"/>
  <c r="F118" i="2" s="1"/>
  <c r="J17" i="2"/>
  <c r="J15" i="2"/>
  <c r="E15" i="2"/>
  <c r="F117" i="2" s="1"/>
  <c r="J14" i="2"/>
  <c r="J12" i="2"/>
  <c r="J115" i="2" s="1"/>
  <c r="E7" i="2"/>
  <c r="E85" i="2" s="1"/>
  <c r="L90" i="1"/>
  <c r="AM90" i="1"/>
  <c r="AM89" i="1"/>
  <c r="L89" i="1"/>
  <c r="AM87" i="1"/>
  <c r="L87" i="1"/>
  <c r="L85" i="1"/>
  <c r="L84" i="1"/>
  <c r="BK244" i="2"/>
  <c r="BK234" i="2"/>
  <c r="J223" i="2"/>
  <c r="J191" i="2"/>
  <c r="BK126" i="2"/>
  <c r="BK239" i="2"/>
  <c r="J235" i="2"/>
  <c r="J192" i="2"/>
  <c r="BK145" i="2"/>
  <c r="J244" i="2"/>
  <c r="BK240" i="2"/>
  <c r="J232" i="2"/>
  <c r="BK223" i="2"/>
  <c r="BK192" i="2"/>
  <c r="BK163" i="2"/>
  <c r="BK183" i="2"/>
  <c r="J124" i="2"/>
  <c r="J260" i="3"/>
  <c r="BK256" i="3"/>
  <c r="BK245" i="3"/>
  <c r="J195" i="3"/>
  <c r="BK267" i="3"/>
  <c r="BK261" i="3"/>
  <c r="BK254" i="3"/>
  <c r="J209" i="3"/>
  <c r="J198" i="3"/>
  <c r="J177" i="3"/>
  <c r="J257" i="3"/>
  <c r="BK250" i="3"/>
  <c r="BK239" i="3"/>
  <c r="J205" i="3"/>
  <c r="BK130" i="3"/>
  <c r="BK259" i="3"/>
  <c r="BK246" i="3"/>
  <c r="J216" i="3"/>
  <c r="BK128" i="3"/>
  <c r="J566" i="5"/>
  <c r="J562" i="5"/>
  <c r="J519" i="5"/>
  <c r="BK477" i="5"/>
  <c r="BK472" i="5"/>
  <c r="BK446" i="5"/>
  <c r="J318" i="5"/>
  <c r="J189" i="5"/>
  <c r="J130" i="5"/>
  <c r="BK576" i="5"/>
  <c r="BK566" i="5"/>
  <c r="BK559" i="5"/>
  <c r="BK498" i="5"/>
  <c r="J486" i="5"/>
  <c r="BK478" i="5"/>
  <c r="J473" i="5"/>
  <c r="BK425" i="5"/>
  <c r="BK385" i="5"/>
  <c r="BK309" i="5"/>
  <c r="J302" i="5"/>
  <c r="J261" i="5"/>
  <c r="BK247" i="5"/>
  <c r="J185" i="5"/>
  <c r="J149" i="5"/>
  <c r="J565" i="5"/>
  <c r="BK558" i="5"/>
  <c r="J507" i="5"/>
  <c r="J484" i="5"/>
  <c r="BK473" i="5"/>
  <c r="J368" i="5"/>
  <c r="BK323" i="5"/>
  <c r="BK304" i="5"/>
  <c r="J196" i="5"/>
  <c r="J136" i="5"/>
  <c r="J572" i="5"/>
  <c r="BK564" i="5"/>
  <c r="BK556" i="5"/>
  <c r="BK505" i="5"/>
  <c r="J487" i="5"/>
  <c r="J481" i="5"/>
  <c r="BK476" i="5"/>
  <c r="BK458" i="5"/>
  <c r="J425" i="5"/>
  <c r="BK351" i="5"/>
  <c r="BK315" i="5"/>
  <c r="BK289" i="5"/>
  <c r="BK189" i="5"/>
  <c r="BK146" i="6"/>
  <c r="BK132" i="6"/>
  <c r="BK162" i="6"/>
  <c r="BK148" i="6"/>
  <c r="J128" i="6"/>
  <c r="J175" i="6"/>
  <c r="J150" i="6"/>
  <c r="J130" i="6"/>
  <c r="J162" i="6"/>
  <c r="J141" i="6"/>
  <c r="BK134" i="6"/>
  <c r="BK297" i="7"/>
  <c r="J282" i="7"/>
  <c r="J224" i="7"/>
  <c r="J181" i="7"/>
  <c r="BK295" i="7"/>
  <c r="BK282" i="7"/>
  <c r="BK197" i="7"/>
  <c r="BK180" i="7"/>
  <c r="BK147" i="7"/>
  <c r="J290" i="7"/>
  <c r="J184" i="7"/>
  <c r="BK288" i="7"/>
  <c r="BK279" i="7"/>
  <c r="BK235" i="7"/>
  <c r="J198" i="7"/>
  <c r="J183" i="7"/>
  <c r="J147" i="7"/>
  <c r="J222" i="9"/>
  <c r="BK212" i="9"/>
  <c r="J207" i="9"/>
  <c r="J187" i="9"/>
  <c r="J152" i="9"/>
  <c r="J129" i="9"/>
  <c r="BK221" i="9"/>
  <c r="BK207" i="9"/>
  <c r="J202" i="9"/>
  <c r="BK165" i="9"/>
  <c r="BK149" i="9"/>
  <c r="J135" i="9"/>
  <c r="J208" i="9"/>
  <c r="BK204" i="9"/>
  <c r="J149" i="9"/>
  <c r="BK129" i="9"/>
  <c r="J221" i="9"/>
  <c r="J211" i="9"/>
  <c r="J184" i="9"/>
  <c r="J141" i="9"/>
  <c r="BK274" i="10"/>
  <c r="J269" i="10"/>
  <c r="BK259" i="10"/>
  <c r="BK247" i="10"/>
  <c r="BK242" i="10"/>
  <c r="BK233" i="10"/>
  <c r="J167" i="10"/>
  <c r="BK143" i="10"/>
  <c r="J278" i="10"/>
  <c r="J270" i="10"/>
  <c r="BK263" i="10"/>
  <c r="J242" i="10"/>
  <c r="BK198" i="10"/>
  <c r="J172" i="10"/>
  <c r="BK162" i="10"/>
  <c r="BK275" i="10"/>
  <c r="J258" i="10"/>
  <c r="BK237" i="10"/>
  <c r="J226" i="10"/>
  <c r="BK152" i="10"/>
  <c r="BK276" i="10"/>
  <c r="J262" i="10"/>
  <c r="J247" i="10"/>
  <c r="J238" i="10"/>
  <c r="J178" i="10"/>
  <c r="BK167" i="10"/>
  <c r="BK170" i="11"/>
  <c r="BK147" i="11"/>
  <c r="BK131" i="11"/>
  <c r="J142" i="11"/>
  <c r="BK128" i="11"/>
  <c r="J153" i="11"/>
  <c r="J134" i="11"/>
  <c r="J168" i="11"/>
  <c r="BK155" i="11"/>
  <c r="BK142" i="11"/>
  <c r="J128" i="11"/>
  <c r="J256" i="12"/>
  <c r="J232" i="12"/>
  <c r="BK206" i="12"/>
  <c r="BK189" i="12"/>
  <c r="BK129" i="12"/>
  <c r="J262" i="12"/>
  <c r="BK257" i="12"/>
  <c r="J250" i="12"/>
  <c r="BK224" i="12"/>
  <c r="J215" i="12"/>
  <c r="BK195" i="12"/>
  <c r="J160" i="12"/>
  <c r="BK146" i="12"/>
  <c r="BK262" i="12"/>
  <c r="BK251" i="12"/>
  <c r="J241" i="12"/>
  <c r="J206" i="12"/>
  <c r="BK152" i="12"/>
  <c r="J261" i="12"/>
  <c r="BK255" i="12"/>
  <c r="BK250" i="12"/>
  <c r="J239" i="12"/>
  <c r="J210" i="12"/>
  <c r="J173" i="12"/>
  <c r="J127" i="12"/>
  <c r="J227" i="13"/>
  <c r="J223" i="13"/>
  <c r="BK218" i="13"/>
  <c r="BK197" i="13"/>
  <c r="J190" i="13"/>
  <c r="BK159" i="13"/>
  <c r="BK129" i="13"/>
  <c r="BK230" i="13"/>
  <c r="J224" i="13"/>
  <c r="BK160" i="13"/>
  <c r="BK149" i="13"/>
  <c r="BK234" i="13"/>
  <c r="BK227" i="13"/>
  <c r="BK202" i="13"/>
  <c r="BK192" i="13"/>
  <c r="J174" i="13"/>
  <c r="BK134" i="13"/>
  <c r="BK125" i="13"/>
  <c r="BK223" i="13"/>
  <c r="J198" i="13"/>
  <c r="BK190" i="13"/>
  <c r="BK162" i="13"/>
  <c r="J156" i="13"/>
  <c r="BK126" i="13"/>
  <c r="J302" i="14"/>
  <c r="BK287" i="14"/>
  <c r="J282" i="14"/>
  <c r="BK277" i="14"/>
  <c r="BK262" i="14"/>
  <c r="BK252" i="14"/>
  <c r="J163" i="14"/>
  <c r="BK304" i="14"/>
  <c r="BK297" i="14"/>
  <c r="BK288" i="14"/>
  <c r="J281" i="14"/>
  <c r="BK275" i="14"/>
  <c r="J265" i="14"/>
  <c r="BK256" i="14"/>
  <c r="J243" i="14"/>
  <c r="BK233" i="14"/>
  <c r="BK202" i="14"/>
  <c r="J186" i="14"/>
  <c r="BK127" i="14"/>
  <c r="J291" i="14"/>
  <c r="BK283" i="14"/>
  <c r="BK268" i="14"/>
  <c r="J264" i="14"/>
  <c r="J251" i="14"/>
  <c r="J236" i="14"/>
  <c r="J204" i="14"/>
  <c r="J139" i="14"/>
  <c r="J301" i="14"/>
  <c r="J290" i="14"/>
  <c r="J279" i="14"/>
  <c r="BK264" i="14"/>
  <c r="BK251" i="14"/>
  <c r="J247" i="14"/>
  <c r="BK204" i="14"/>
  <c r="BK188" i="14"/>
  <c r="BK304" i="15"/>
  <c r="BK296" i="15"/>
  <c r="BK292" i="15"/>
  <c r="BK261" i="15"/>
  <c r="BK232" i="15"/>
  <c r="J204" i="15"/>
  <c r="BK301" i="15"/>
  <c r="BK295" i="15"/>
  <c r="BK283" i="15"/>
  <c r="J276" i="15"/>
  <c r="J271" i="15"/>
  <c r="BK265" i="15"/>
  <c r="J261" i="15"/>
  <c r="BK224" i="15"/>
  <c r="BK218" i="15"/>
  <c r="J198" i="15"/>
  <c r="J125" i="15"/>
  <c r="J290" i="15"/>
  <c r="J285" i="15"/>
  <c r="BK278" i="15"/>
  <c r="J265" i="15"/>
  <c r="BK210" i="15"/>
  <c r="BK125" i="15"/>
  <c r="BK293" i="15"/>
  <c r="BK286" i="15"/>
  <c r="J280" i="15"/>
  <c r="J273" i="15"/>
  <c r="J264" i="15"/>
  <c r="BK223" i="15"/>
  <c r="J210" i="15"/>
  <c r="BK198" i="15"/>
  <c r="BK126" i="15"/>
  <c r="J127" i="17"/>
  <c r="J122" i="17"/>
  <c r="BK126" i="17"/>
  <c r="BK123" i="17"/>
  <c r="J120" i="17"/>
  <c r="J128" i="17"/>
  <c r="BK120" i="17"/>
  <c r="J246" i="2"/>
  <c r="BK236" i="2"/>
  <c r="BK229" i="2"/>
  <c r="BK195" i="2"/>
  <c r="BK182" i="2"/>
  <c r="BK241" i="2"/>
  <c r="J234" i="2"/>
  <c r="J195" i="2"/>
  <c r="J182" i="2"/>
  <c r="BK246" i="2"/>
  <c r="J241" i="2"/>
  <c r="J236" i="2"/>
  <c r="J226" i="2"/>
  <c r="J200" i="2"/>
  <c r="J184" i="2"/>
  <c r="AS94" i="1"/>
  <c r="J267" i="3"/>
  <c r="BK260" i="3"/>
  <c r="BK248" i="3"/>
  <c r="BK206" i="3"/>
  <c r="J194" i="3"/>
  <c r="J255" i="3"/>
  <c r="J249" i="3"/>
  <c r="BK216" i="3"/>
  <c r="J203" i="3"/>
  <c r="BK124" i="3"/>
  <c r="J258" i="3"/>
  <c r="J250" i="3"/>
  <c r="J239" i="3"/>
  <c r="BK203" i="3"/>
  <c r="J124" i="3"/>
  <c r="J575" i="5"/>
  <c r="J564" i="5"/>
  <c r="J558" i="5"/>
  <c r="BK494" i="5"/>
  <c r="J476" i="5"/>
  <c r="BK470" i="5"/>
  <c r="BK368" i="5"/>
  <c r="BK316" i="5"/>
  <c r="BK135" i="5"/>
  <c r="BK574" i="5"/>
  <c r="BK562" i="5"/>
  <c r="BK555" i="5"/>
  <c r="BK496" i="5"/>
  <c r="BK481" i="5"/>
  <c r="J477" i="5"/>
  <c r="BK464" i="5"/>
  <c r="BK442" i="5"/>
  <c r="J276" i="5"/>
  <c r="J264" i="5"/>
  <c r="J255" i="5"/>
  <c r="J244" i="5"/>
  <c r="BK196" i="5"/>
  <c r="J134" i="5"/>
  <c r="J559" i="5"/>
  <c r="J529" i="5"/>
  <c r="BK488" i="5"/>
  <c r="J474" i="5"/>
  <c r="BK466" i="5"/>
  <c r="J316" i="5"/>
  <c r="J289" i="5"/>
  <c r="BK175" i="5"/>
  <c r="J135" i="5"/>
  <c r="J576" i="5"/>
  <c r="BK571" i="5"/>
  <c r="J561" i="5"/>
  <c r="BK512" i="5"/>
  <c r="J489" i="5"/>
  <c r="BK482" i="5"/>
  <c r="J468" i="5"/>
  <c r="J442" i="5"/>
  <c r="J385" i="5"/>
  <c r="BK318" i="5"/>
  <c r="BK276" i="5"/>
  <c r="BK183" i="5"/>
  <c r="BK176" i="6"/>
  <c r="J143" i="6"/>
  <c r="BK175" i="6"/>
  <c r="BK152" i="6"/>
  <c r="J135" i="6"/>
  <c r="J124" i="6"/>
  <c r="BK158" i="6"/>
  <c r="BK128" i="6"/>
  <c r="J152" i="6"/>
  <c r="BK139" i="6"/>
  <c r="BK126" i="6"/>
  <c r="J293" i="7"/>
  <c r="J279" i="7"/>
  <c r="BK200" i="7"/>
  <c r="BK125" i="7"/>
  <c r="J284" i="7"/>
  <c r="J195" i="7"/>
  <c r="BK169" i="7"/>
  <c r="J299" i="7"/>
  <c r="J288" i="7"/>
  <c r="J295" i="7"/>
  <c r="J287" i="7"/>
  <c r="BK257" i="7"/>
  <c r="BK213" i="7"/>
  <c r="BK195" i="7"/>
  <c r="BK158" i="7"/>
  <c r="J216" i="9"/>
  <c r="BK211" i="9"/>
  <c r="BK206" i="9"/>
  <c r="J168" i="9"/>
  <c r="BK141" i="9"/>
  <c r="J227" i="9"/>
  <c r="BK215" i="9"/>
  <c r="BK205" i="9"/>
  <c r="BK168" i="9"/>
  <c r="BK152" i="9"/>
  <c r="J127" i="9"/>
  <c r="BK210" i="9"/>
  <c r="J175" i="9"/>
  <c r="J130" i="9"/>
  <c r="BK225" i="9"/>
  <c r="J214" i="9"/>
  <c r="J206" i="9"/>
  <c r="J179" i="9"/>
  <c r="J151" i="9"/>
  <c r="J272" i="10"/>
  <c r="J264" i="10"/>
  <c r="BK254" i="10"/>
  <c r="BK245" i="10"/>
  <c r="BK238" i="10"/>
  <c r="J170" i="10"/>
  <c r="BK151" i="10"/>
  <c r="J276" i="10"/>
  <c r="BK269" i="10"/>
  <c r="J261" i="10"/>
  <c r="J244" i="10"/>
  <c r="BK226" i="10"/>
  <c r="BK188" i="10"/>
  <c r="BK170" i="10"/>
  <c r="BK161" i="10"/>
  <c r="BK273" i="10"/>
  <c r="J246" i="10"/>
  <c r="BK236" i="10"/>
  <c r="BK219" i="10"/>
  <c r="J143" i="10"/>
  <c r="J266" i="10"/>
  <c r="BK261" i="10"/>
  <c r="BK239" i="10"/>
  <c r="J219" i="10"/>
  <c r="BK191" i="10"/>
  <c r="J151" i="10"/>
  <c r="J166" i="11"/>
  <c r="BK146" i="11"/>
  <c r="J130" i="11"/>
  <c r="J137" i="11"/>
  <c r="BK126" i="11"/>
  <c r="BK137" i="11"/>
  <c r="J170" i="11"/>
  <c r="J160" i="11"/>
  <c r="BK145" i="11"/>
  <c r="J133" i="11"/>
  <c r="J259" i="12"/>
  <c r="J220" i="12"/>
  <c r="BK210" i="12"/>
  <c r="BK193" i="12"/>
  <c r="J145" i="12"/>
  <c r="BK261" i="12"/>
  <c r="J253" i="12"/>
  <c r="BK244" i="12"/>
  <c r="BK222" i="12"/>
  <c r="J189" i="12"/>
  <c r="BK173" i="12"/>
  <c r="J149" i="12"/>
  <c r="J257" i="12"/>
  <c r="BK248" i="12"/>
  <c r="BK232" i="12"/>
  <c r="J204" i="12"/>
  <c r="J163" i="12"/>
  <c r="BK148" i="12"/>
  <c r="BK256" i="12"/>
  <c r="J252" i="12"/>
  <c r="BK245" i="12"/>
  <c r="J195" i="12"/>
  <c r="BK163" i="12"/>
  <c r="BK232" i="13"/>
  <c r="BK224" i="13"/>
  <c r="J220" i="13"/>
  <c r="BK198" i="13"/>
  <c r="BK188" i="13"/>
  <c r="J158" i="13"/>
  <c r="J126" i="13"/>
  <c r="J229" i="13"/>
  <c r="J222" i="13"/>
  <c r="J202" i="13"/>
  <c r="BK141" i="13"/>
  <c r="J232" i="13"/>
  <c r="J226" i="13"/>
  <c r="BK200" i="13"/>
  <c r="J188" i="13"/>
  <c r="J162" i="13"/>
  <c r="J141" i="13"/>
  <c r="BK127" i="13"/>
  <c r="J230" i="13"/>
  <c r="BK211" i="13"/>
  <c r="BK196" i="13"/>
  <c r="J184" i="13"/>
  <c r="J159" i="13"/>
  <c r="J127" i="13"/>
  <c r="J304" i="14"/>
  <c r="BK291" i="14"/>
  <c r="J283" i="14"/>
  <c r="BK279" i="14"/>
  <c r="BK267" i="14"/>
  <c r="J256" i="14"/>
  <c r="BK186" i="14"/>
  <c r="J160" i="14"/>
  <c r="BK301" i="14"/>
  <c r="BK289" i="14"/>
  <c r="BK282" i="14"/>
  <c r="J276" i="14"/>
  <c r="BK269" i="14"/>
  <c r="J260" i="14"/>
  <c r="BK248" i="14"/>
  <c r="BK236" i="14"/>
  <c r="BK203" i="14"/>
  <c r="J162" i="14"/>
  <c r="BK300" i="14"/>
  <c r="J288" i="14"/>
  <c r="J277" i="14"/>
  <c r="J267" i="14"/>
  <c r="J259" i="14"/>
  <c r="BK250" i="14"/>
  <c r="BK238" i="14"/>
  <c r="J203" i="14"/>
  <c r="BK187" i="14"/>
  <c r="J127" i="14"/>
  <c r="J293" i="14"/>
  <c r="J285" i="14"/>
  <c r="J270" i="14"/>
  <c r="J263" i="14"/>
  <c r="J248" i="14"/>
  <c r="BK224" i="14"/>
  <c r="BK198" i="14"/>
  <c r="BK139" i="14"/>
  <c r="J301" i="15"/>
  <c r="J298" i="15"/>
  <c r="J282" i="15"/>
  <c r="J259" i="15"/>
  <c r="BK222" i="15"/>
  <c r="J165" i="15"/>
  <c r="BK299" i="15"/>
  <c r="J296" i="15"/>
  <c r="J286" i="15"/>
  <c r="BK279" i="15"/>
  <c r="J274" i="15"/>
  <c r="BK263" i="15"/>
  <c r="BK245" i="15"/>
  <c r="J223" i="15"/>
  <c r="BK217" i="15"/>
  <c r="BK170" i="15"/>
  <c r="J304" i="15"/>
  <c r="BK287" i="15"/>
  <c r="J279" i="15"/>
  <c r="BK268" i="15"/>
  <c r="BK259" i="15"/>
  <c r="J170" i="15"/>
  <c r="BK302" i="15"/>
  <c r="BK290" i="15"/>
  <c r="BK281" i="15"/>
  <c r="BK274" i="15"/>
  <c r="J266" i="15"/>
  <c r="J245" i="15"/>
  <c r="BK220" i="15"/>
  <c r="BK204" i="15"/>
  <c r="BK165" i="15"/>
  <c r="BK128" i="17"/>
  <c r="J124" i="17"/>
  <c r="BK243" i="2"/>
  <c r="BK232" i="2"/>
  <c r="J218" i="2"/>
  <c r="J189" i="2"/>
  <c r="BK169" i="2"/>
  <c r="J240" i="2"/>
  <c r="BK237" i="2"/>
  <c r="BK226" i="2"/>
  <c r="BK189" i="2"/>
  <c r="J126" i="2"/>
  <c r="J243" i="2"/>
  <c r="J239" i="2"/>
  <c r="J229" i="2"/>
  <c r="BK193" i="2"/>
  <c r="J169" i="2"/>
  <c r="J128" i="2"/>
  <c r="BK128" i="2"/>
  <c r="BK258" i="3"/>
  <c r="BK253" i="3"/>
  <c r="BK251" i="3"/>
  <c r="J197" i="3"/>
  <c r="BK177" i="3"/>
  <c r="BK265" i="3"/>
  <c r="J259" i="3"/>
  <c r="J253" i="3"/>
  <c r="BK207" i="3"/>
  <c r="BK197" i="3"/>
  <c r="J130" i="3"/>
  <c r="BK252" i="3"/>
  <c r="J248" i="3"/>
  <c r="BK209" i="3"/>
  <c r="BK147" i="3"/>
  <c r="J263" i="3"/>
  <c r="BK255" i="3"/>
  <c r="BK249" i="3"/>
  <c r="J242" i="3"/>
  <c r="J207" i="3"/>
  <c r="BK126" i="3"/>
  <c r="BK569" i="5"/>
  <c r="BK563" i="5"/>
  <c r="BK529" i="5"/>
  <c r="J505" i="5"/>
  <c r="J488" i="5"/>
  <c r="BK468" i="5"/>
  <c r="J351" i="5"/>
  <c r="BK302" i="5"/>
  <c r="BK274" i="5"/>
  <c r="BK264" i="5"/>
  <c r="BK261" i="5"/>
  <c r="BK255" i="5"/>
  <c r="BK249" i="5"/>
  <c r="J247" i="5"/>
  <c r="J246" i="5"/>
  <c r="BK134" i="5"/>
  <c r="BK579" i="5"/>
  <c r="J571" i="5"/>
  <c r="BK560" i="5"/>
  <c r="J512" i="5"/>
  <c r="BK487" i="5"/>
  <c r="BK480" i="5"/>
  <c r="BK474" i="5"/>
  <c r="J458" i="5"/>
  <c r="J408" i="5"/>
  <c r="J315" i="5"/>
  <c r="J304" i="5"/>
  <c r="J222" i="5"/>
  <c r="J175" i="5"/>
  <c r="BK130" i="5"/>
  <c r="J556" i="5"/>
  <c r="BK489" i="5"/>
  <c r="BK475" i="5"/>
  <c r="J464" i="5"/>
  <c r="BK326" i="5"/>
  <c r="BK311" i="5"/>
  <c r="BK222" i="5"/>
  <c r="BK191" i="5"/>
  <c r="J577" i="5"/>
  <c r="BK575" i="5"/>
  <c r="J569" i="5"/>
  <c r="J560" i="5"/>
  <c r="BK507" i="5"/>
  <c r="J490" i="5"/>
  <c r="BK486" i="5"/>
  <c r="J480" i="5"/>
  <c r="J472" i="5"/>
  <c r="J446" i="5"/>
  <c r="BK408" i="5"/>
  <c r="J330" i="5"/>
  <c r="J311" i="5"/>
  <c r="J249" i="5"/>
  <c r="BK185" i="5"/>
  <c r="BK132" i="5"/>
  <c r="J167" i="6"/>
  <c r="J139" i="6"/>
  <c r="BK180" i="6"/>
  <c r="BK154" i="6"/>
  <c r="J146" i="6"/>
  <c r="BK130" i="6"/>
  <c r="J180" i="6"/>
  <c r="BK160" i="6"/>
  <c r="BK141" i="6"/>
  <c r="BK167" i="6"/>
  <c r="J160" i="6"/>
  <c r="BK143" i="6"/>
  <c r="BK135" i="6"/>
  <c r="BK299" i="7"/>
  <c r="BK290" i="7"/>
  <c r="J235" i="7"/>
  <c r="BK184" i="7"/>
  <c r="BK296" i="7"/>
  <c r="J291" i="7"/>
  <c r="BK268" i="7"/>
  <c r="BK181" i="7"/>
  <c r="J136" i="7"/>
  <c r="J296" i="7"/>
  <c r="J213" i="7"/>
  <c r="BK293" i="7"/>
  <c r="J268" i="7"/>
  <c r="BK224" i="7"/>
  <c r="J197" i="7"/>
  <c r="J180" i="7"/>
  <c r="J230" i="9"/>
  <c r="J215" i="9"/>
  <c r="J209" i="9"/>
  <c r="BK202" i="9"/>
  <c r="BK175" i="9"/>
  <c r="BK148" i="9"/>
  <c r="BK128" i="9"/>
  <c r="BK224" i="9"/>
  <c r="J210" i="9"/>
  <c r="BK203" i="9"/>
  <c r="BK184" i="9"/>
  <c r="J153" i="9"/>
  <c r="BK147" i="9"/>
  <c r="BK222" i="9"/>
  <c r="J205" i="9"/>
  <c r="BK151" i="9"/>
  <c r="BK135" i="9"/>
  <c r="BK227" i="9"/>
  <c r="J213" i="9"/>
  <c r="BK187" i="9"/>
  <c r="BK153" i="9"/>
  <c r="BK270" i="10"/>
  <c r="BK262" i="10"/>
  <c r="J248" i="10"/>
  <c r="BK243" i="10"/>
  <c r="J237" i="10"/>
  <c r="J188" i="10"/>
  <c r="BK165" i="10"/>
  <c r="J127" i="10"/>
  <c r="J275" i="10"/>
  <c r="BK266" i="10"/>
  <c r="BK248" i="10"/>
  <c r="J235" i="10"/>
  <c r="BK205" i="10"/>
  <c r="BK178" i="10"/>
  <c r="J164" i="10"/>
  <c r="J135" i="10"/>
  <c r="BK264" i="10"/>
  <c r="BK244" i="10"/>
  <c r="BK235" i="10"/>
  <c r="J205" i="10"/>
  <c r="BK135" i="10"/>
  <c r="BK272" i="10"/>
  <c r="BK256" i="10"/>
  <c r="J245" i="10"/>
  <c r="J212" i="10"/>
  <c r="BK180" i="10"/>
  <c r="BK169" i="10"/>
  <c r="J161" i="10"/>
  <c r="J164" i="11"/>
  <c r="J145" i="11"/>
  <c r="J126" i="11"/>
  <c r="BK135" i="11"/>
  <c r="BK157" i="11"/>
  <c r="J147" i="11"/>
  <c r="J131" i="11"/>
  <c r="BK164" i="11"/>
  <c r="J146" i="11"/>
  <c r="J135" i="11"/>
  <c r="J260" i="12"/>
  <c r="J245" i="12"/>
  <c r="J224" i="12"/>
  <c r="BK213" i="12"/>
  <c r="BK197" i="12"/>
  <c r="J150" i="12"/>
  <c r="BK127" i="12"/>
  <c r="J258" i="12"/>
  <c r="J251" i="12"/>
  <c r="J226" i="12"/>
  <c r="J218" i="12"/>
  <c r="J197" i="12"/>
  <c r="J182" i="12"/>
  <c r="J152" i="12"/>
  <c r="J129" i="12"/>
  <c r="J255" i="12"/>
  <c r="J247" i="12"/>
  <c r="BK218" i="12"/>
  <c r="BK175" i="12"/>
  <c r="BK149" i="12"/>
  <c r="BK259" i="12"/>
  <c r="BK254" i="12"/>
  <c r="J248" i="12"/>
  <c r="J222" i="12"/>
  <c r="J193" i="12"/>
  <c r="J170" i="12"/>
  <c r="J128" i="12"/>
  <c r="J231" i="13"/>
  <c r="BK225" i="13"/>
  <c r="BK221" i="13"/>
  <c r="BK207" i="13"/>
  <c r="J196" i="13"/>
  <c r="BK184" i="13"/>
  <c r="BK154" i="13"/>
  <c r="J128" i="13"/>
  <c r="BK228" i="13"/>
  <c r="J211" i="13"/>
  <c r="J200" i="13"/>
  <c r="J154" i="13"/>
  <c r="J237" i="13"/>
  <c r="J228" i="13"/>
  <c r="J218" i="13"/>
  <c r="BK195" i="13"/>
  <c r="BK176" i="13"/>
  <c r="BK156" i="13"/>
  <c r="J129" i="13"/>
  <c r="BK231" i="13"/>
  <c r="BK217" i="13"/>
  <c r="J197" i="13"/>
  <c r="BK187" i="13"/>
  <c r="BK158" i="13"/>
  <c r="J134" i="13"/>
  <c r="BK292" i="14"/>
  <c r="J286" i="14"/>
  <c r="BK280" i="14"/>
  <c r="BK270" i="14"/>
  <c r="BK257" i="14"/>
  <c r="J188" i="14"/>
  <c r="BK162" i="14"/>
  <c r="BK126" i="14"/>
  <c r="J298" i="14"/>
  <c r="J292" i="14"/>
  <c r="J284" i="14"/>
  <c r="BK278" i="14"/>
  <c r="BK271" i="14"/>
  <c r="J262" i="14"/>
  <c r="J253" i="14"/>
  <c r="J241" i="14"/>
  <c r="J224" i="14"/>
  <c r="J198" i="14"/>
  <c r="BK163" i="14"/>
  <c r="BK128" i="14"/>
  <c r="J297" i="14"/>
  <c r="J287" i="14"/>
  <c r="BK273" i="14"/>
  <c r="BK265" i="14"/>
  <c r="J252" i="14"/>
  <c r="BK243" i="14"/>
  <c r="BK226" i="14"/>
  <c r="BK200" i="14"/>
  <c r="J128" i="14"/>
  <c r="BK298" i="14"/>
  <c r="J289" i="14"/>
  <c r="J278" i="14"/>
  <c r="J269" i="14"/>
  <c r="BK260" i="14"/>
  <c r="J250" i="14"/>
  <c r="J226" i="14"/>
  <c r="BK206" i="14"/>
  <c r="BK197" i="14"/>
  <c r="BK170" i="14"/>
  <c r="J307" i="15"/>
  <c r="J299" i="15"/>
  <c r="J293" i="15"/>
  <c r="J268" i="15"/>
  <c r="J234" i="15"/>
  <c r="J226" i="15"/>
  <c r="J169" i="15"/>
  <c r="BK300" i="15"/>
  <c r="J297" i="15"/>
  <c r="J287" i="15"/>
  <c r="J281" i="15"/>
  <c r="BK275" i="15"/>
  <c r="BK270" i="15"/>
  <c r="BK264" i="15"/>
  <c r="BK248" i="15"/>
  <c r="J222" i="15"/>
  <c r="J216" i="15"/>
  <c r="BK169" i="15"/>
  <c r="J128" i="15"/>
  <c r="BK297" i="15"/>
  <c r="BK284" i="15"/>
  <c r="BK273" i="15"/>
  <c r="BK260" i="15"/>
  <c r="J224" i="15"/>
  <c r="J126" i="15"/>
  <c r="J295" i="15"/>
  <c r="J288" i="15"/>
  <c r="J283" i="15"/>
  <c r="BK276" i="15"/>
  <c r="J270" i="15"/>
  <c r="J260" i="15"/>
  <c r="J232" i="15"/>
  <c r="J217" i="15"/>
  <c r="J202" i="15"/>
  <c r="BK128" i="15"/>
  <c r="J125" i="17"/>
  <c r="BK119" i="17"/>
  <c r="BK127" i="17"/>
  <c r="BK122" i="17"/>
  <c r="J119" i="17"/>
  <c r="BK124" i="17"/>
  <c r="BK238" i="2"/>
  <c r="BK235" i="2"/>
  <c r="BK230" i="2"/>
  <c r="BK200" i="2"/>
  <c r="BK184" i="2"/>
  <c r="J242" i="2"/>
  <c r="J238" i="2"/>
  <c r="J230" i="2"/>
  <c r="J193" i="2"/>
  <c r="J183" i="2"/>
  <c r="BK124" i="2"/>
  <c r="BK242" i="2"/>
  <c r="J237" i="2"/>
  <c r="BK218" i="2"/>
  <c r="BK191" i="2"/>
  <c r="J145" i="2"/>
  <c r="J163" i="2"/>
  <c r="J265" i="3"/>
  <c r="BK257" i="3"/>
  <c r="J252" i="3"/>
  <c r="BK242" i="3"/>
  <c r="BK194" i="3"/>
  <c r="J147" i="3"/>
  <c r="BK263" i="3"/>
  <c r="J256" i="3"/>
  <c r="J234" i="3"/>
  <c r="BK205" i="3"/>
  <c r="BK195" i="3"/>
  <c r="J128" i="3"/>
  <c r="J251" i="3"/>
  <c r="J246" i="3"/>
  <c r="J206" i="3"/>
  <c r="J126" i="3"/>
  <c r="J261" i="3"/>
  <c r="J254" i="3"/>
  <c r="J245" i="3"/>
  <c r="BK234" i="3"/>
  <c r="BK198" i="3"/>
  <c r="BK577" i="5"/>
  <c r="BK565" i="5"/>
  <c r="BK561" i="5"/>
  <c r="J518" i="5"/>
  <c r="BK490" i="5"/>
  <c r="J475" i="5"/>
  <c r="J466" i="5"/>
  <c r="J323" i="5"/>
  <c r="J191" i="5"/>
  <c r="BK128" i="5"/>
  <c r="BK572" i="5"/>
  <c r="J568" i="5"/>
  <c r="BK518" i="5"/>
  <c r="J494" i="5"/>
  <c r="J482" i="5"/>
  <c r="J479" i="5"/>
  <c r="J470" i="5"/>
  <c r="J453" i="5"/>
  <c r="BK391" i="5"/>
  <c r="BK313" i="5"/>
  <c r="BK246" i="5"/>
  <c r="J183" i="5"/>
  <c r="J132" i="5"/>
  <c r="J563" i="5"/>
  <c r="J555" i="5"/>
  <c r="J496" i="5"/>
  <c r="BK479" i="5"/>
  <c r="J471" i="5"/>
  <c r="BK330" i="5"/>
  <c r="J313" i="5"/>
  <c r="J274" i="5"/>
  <c r="BK149" i="5"/>
  <c r="J579" i="5"/>
  <c r="J574" i="5"/>
  <c r="BK568" i="5"/>
  <c r="BK519" i="5"/>
  <c r="J498" i="5"/>
  <c r="BK484" i="5"/>
  <c r="J478" i="5"/>
  <c r="BK471" i="5"/>
  <c r="BK453" i="5"/>
  <c r="J391" i="5"/>
  <c r="J326" i="5"/>
  <c r="J309" i="5"/>
  <c r="BK244" i="5"/>
  <c r="BK136" i="5"/>
  <c r="J128" i="5"/>
  <c r="J158" i="6"/>
  <c r="BK137" i="6"/>
  <c r="J164" i="6"/>
  <c r="BK150" i="6"/>
  <c r="J134" i="6"/>
  <c r="J126" i="6"/>
  <c r="J176" i="6"/>
  <c r="J154" i="6"/>
  <c r="J132" i="6"/>
  <c r="BK164" i="6"/>
  <c r="J148" i="6"/>
  <c r="J137" i="6"/>
  <c r="BK124" i="6"/>
  <c r="BK291" i="7"/>
  <c r="J257" i="7"/>
  <c r="BK198" i="7"/>
  <c r="BK136" i="7"/>
  <c r="J294" i="7"/>
  <c r="J246" i="7"/>
  <c r="BK183" i="7"/>
  <c r="J158" i="7"/>
  <c r="J297" i="7"/>
  <c r="BK287" i="7"/>
  <c r="BK294" i="7"/>
  <c r="BK284" i="7"/>
  <c r="BK246" i="7"/>
  <c r="J200" i="7"/>
  <c r="J169" i="7"/>
  <c r="J125" i="7"/>
  <c r="J224" i="9"/>
  <c r="BK213" i="9"/>
  <c r="BK208" i="9"/>
  <c r="BK196" i="9"/>
  <c r="J165" i="9"/>
  <c r="BK130" i="9"/>
  <c r="J225" i="9"/>
  <c r="J212" i="9"/>
  <c r="J204" i="9"/>
  <c r="J196" i="9"/>
  <c r="BK155" i="9"/>
  <c r="J148" i="9"/>
  <c r="BK230" i="9"/>
  <c r="BK214" i="9"/>
  <c r="BK179" i="9"/>
  <c r="J147" i="9"/>
  <c r="J128" i="9"/>
  <c r="BK216" i="9"/>
  <c r="BK209" i="9"/>
  <c r="J203" i="9"/>
  <c r="J155" i="9"/>
  <c r="BK127" i="9"/>
  <c r="J273" i="10"/>
  <c r="BK267" i="10"/>
  <c r="J256" i="10"/>
  <c r="BK246" i="10"/>
  <c r="J240" i="10"/>
  <c r="J191" i="10"/>
  <c r="BK164" i="10"/>
  <c r="BK278" i="10"/>
  <c r="J274" i="10"/>
  <c r="J267" i="10"/>
  <c r="BK258" i="10"/>
  <c r="J239" i="10"/>
  <c r="BK212" i="10"/>
  <c r="J180" i="10"/>
  <c r="J169" i="10"/>
  <c r="J152" i="10"/>
  <c r="J259" i="10"/>
  <c r="J243" i="10"/>
  <c r="J233" i="10"/>
  <c r="J165" i="10"/>
  <c r="BK127" i="10"/>
  <c r="J263" i="10"/>
  <c r="J254" i="10"/>
  <c r="BK240" i="10"/>
  <c r="J236" i="10"/>
  <c r="J198" i="10"/>
  <c r="BK172" i="10"/>
  <c r="J162" i="10"/>
  <c r="BK168" i="11"/>
  <c r="BK160" i="11"/>
  <c r="BK134" i="11"/>
  <c r="J157" i="11"/>
  <c r="BK130" i="11"/>
  <c r="J155" i="11"/>
  <c r="BK139" i="11"/>
  <c r="BK133" i="11"/>
  <c r="BK166" i="11"/>
  <c r="BK153" i="11"/>
  <c r="J139" i="11"/>
  <c r="BK264" i="12"/>
  <c r="BK239" i="12"/>
  <c r="BK215" i="12"/>
  <c r="BK202" i="12"/>
  <c r="BK170" i="12"/>
  <c r="BK128" i="12"/>
  <c r="BK260" i="12"/>
  <c r="BK252" i="12"/>
  <c r="BK241" i="12"/>
  <c r="BK220" i="12"/>
  <c r="BK204" i="12"/>
  <c r="J175" i="12"/>
  <c r="BK150" i="12"/>
  <c r="BK145" i="12"/>
  <c r="J264" i="12"/>
  <c r="J254" i="12"/>
  <c r="J244" i="12"/>
  <c r="BK226" i="12"/>
  <c r="J202" i="12"/>
  <c r="BK160" i="12"/>
  <c r="J146" i="12"/>
  <c r="BK258" i="12"/>
  <c r="BK253" i="12"/>
  <c r="BK247" i="12"/>
  <c r="J213" i="12"/>
  <c r="BK182" i="12"/>
  <c r="J148" i="12"/>
  <c r="J233" i="13"/>
  <c r="BK226" i="13"/>
  <c r="BK222" i="13"/>
  <c r="J217" i="13"/>
  <c r="J195" i="13"/>
  <c r="J176" i="13"/>
  <c r="J149" i="13"/>
  <c r="J234" i="13"/>
  <c r="J225" i="13"/>
  <c r="J207" i="13"/>
  <c r="BK155" i="13"/>
  <c r="BK237" i="13"/>
  <c r="BK229" i="13"/>
  <c r="BK220" i="13"/>
  <c r="J199" i="13"/>
  <c r="J187" i="13"/>
  <c r="J160" i="13"/>
  <c r="BK128" i="13"/>
  <c r="BK233" i="13"/>
  <c r="J221" i="13"/>
  <c r="BK199" i="13"/>
  <c r="J192" i="13"/>
  <c r="BK174" i="13"/>
  <c r="J155" i="13"/>
  <c r="J125" i="13"/>
  <c r="J300" i="14"/>
  <c r="BK290" i="14"/>
  <c r="BK281" i="14"/>
  <c r="J271" i="14"/>
  <c r="J261" i="14"/>
  <c r="BK253" i="14"/>
  <c r="J170" i="14"/>
  <c r="J130" i="14"/>
  <c r="BK302" i="14"/>
  <c r="BK293" i="14"/>
  <c r="BK285" i="14"/>
  <c r="J280" i="14"/>
  <c r="J273" i="14"/>
  <c r="BK263" i="14"/>
  <c r="J257" i="14"/>
  <c r="BK249" i="14"/>
  <c r="J238" i="14"/>
  <c r="J206" i="14"/>
  <c r="J197" i="14"/>
  <c r="BK130" i="14"/>
  <c r="BK294" i="14"/>
  <c r="BK284" i="14"/>
  <c r="BK276" i="14"/>
  <c r="BK261" i="14"/>
  <c r="BK247" i="14"/>
  <c r="J233" i="14"/>
  <c r="J202" i="14"/>
  <c r="BK160" i="14"/>
  <c r="J126" i="14"/>
  <c r="J294" i="14"/>
  <c r="BK286" i="14"/>
  <c r="J275" i="14"/>
  <c r="J268" i="14"/>
  <c r="BK259" i="14"/>
  <c r="J249" i="14"/>
  <c r="BK241" i="14"/>
  <c r="J200" i="14"/>
  <c r="J187" i="14"/>
  <c r="BK307" i="15"/>
  <c r="J300" i="15"/>
  <c r="BK294" i="15"/>
  <c r="J278" i="15"/>
  <c r="J248" i="15"/>
  <c r="BK216" i="15"/>
  <c r="J302" i="15"/>
  <c r="BK298" i="15"/>
  <c r="J294" i="15"/>
  <c r="BK285" i="15"/>
  <c r="BK280" i="15"/>
  <c r="J275" i="15"/>
  <c r="BK266" i="15"/>
  <c r="J262" i="15"/>
  <c r="BK226" i="15"/>
  <c r="J220" i="15"/>
  <c r="BK203" i="15"/>
  <c r="BK135" i="15"/>
  <c r="BK124" i="15"/>
  <c r="BK288" i="15"/>
  <c r="BK282" i="15"/>
  <c r="BK277" i="15"/>
  <c r="J263" i="15"/>
  <c r="BK202" i="15"/>
  <c r="J124" i="15"/>
  <c r="J292" i="15"/>
  <c r="J284" i="15"/>
  <c r="J277" i="15"/>
  <c r="BK271" i="15"/>
  <c r="BK262" i="15"/>
  <c r="BK234" i="15"/>
  <c r="J218" i="15"/>
  <c r="J203" i="15"/>
  <c r="J135" i="15"/>
  <c r="J126" i="17"/>
  <c r="J123" i="17"/>
  <c r="J129" i="17"/>
  <c r="BK125" i="17"/>
  <c r="BK121" i="17"/>
  <c r="BK129" i="17"/>
  <c r="J121" i="17"/>
  <c r="P123" i="2" l="1"/>
  <c r="T228" i="2"/>
  <c r="T123" i="3"/>
  <c r="R244" i="3"/>
  <c r="P127" i="5"/>
  <c r="P308" i="5"/>
  <c r="R317" i="5"/>
  <c r="R325" i="5"/>
  <c r="R465" i="5"/>
  <c r="P485" i="5"/>
  <c r="R567" i="5"/>
  <c r="BK123" i="6"/>
  <c r="J123" i="6"/>
  <c r="J98" i="6"/>
  <c r="BK145" i="6"/>
  <c r="J145" i="6"/>
  <c r="J99" i="6"/>
  <c r="T166" i="6"/>
  <c r="T124" i="7"/>
  <c r="T123" i="7" s="1"/>
  <c r="T122" i="7" s="1"/>
  <c r="T212" i="7"/>
  <c r="T281" i="7"/>
  <c r="T286" i="7"/>
  <c r="P126" i="9"/>
  <c r="BK167" i="9"/>
  <c r="J167" i="9"/>
  <c r="J99" i="9"/>
  <c r="P195" i="9"/>
  <c r="P220" i="9"/>
  <c r="T126" i="10"/>
  <c r="BK190" i="10"/>
  <c r="J190" i="10"/>
  <c r="J100" i="10" s="1"/>
  <c r="BK234" i="10"/>
  <c r="J234" i="10"/>
  <c r="J101" i="10" s="1"/>
  <c r="BK241" i="10"/>
  <c r="J241" i="10"/>
  <c r="J102" i="10"/>
  <c r="P265" i="10"/>
  <c r="T125" i="11"/>
  <c r="T144" i="11"/>
  <c r="R152" i="11"/>
  <c r="P159" i="11"/>
  <c r="R126" i="12"/>
  <c r="R201" i="12"/>
  <c r="BK212" i="12"/>
  <c r="J212" i="12"/>
  <c r="J100" i="12" s="1"/>
  <c r="BK217" i="12"/>
  <c r="J217" i="12"/>
  <c r="J101" i="12" s="1"/>
  <c r="BK238" i="12"/>
  <c r="J238" i="12" s="1"/>
  <c r="J102" i="12" s="1"/>
  <c r="BK243" i="12"/>
  <c r="J243" i="12" s="1"/>
  <c r="J103" i="12" s="1"/>
  <c r="R125" i="14"/>
  <c r="R235" i="14"/>
  <c r="T240" i="14"/>
  <c r="T255" i="14"/>
  <c r="T123" i="15"/>
  <c r="BK258" i="15"/>
  <c r="J258" i="15" s="1"/>
  <c r="J100" i="15" s="1"/>
  <c r="BK123" i="2"/>
  <c r="J123" i="2" s="1"/>
  <c r="J98" i="2" s="1"/>
  <c r="R228" i="2"/>
  <c r="BK123" i="3"/>
  <c r="J123" i="3" s="1"/>
  <c r="J98" i="3" s="1"/>
  <c r="T244" i="3"/>
  <c r="BK127" i="5"/>
  <c r="BK308" i="5"/>
  <c r="J308" i="5"/>
  <c r="J99" i="5" s="1"/>
  <c r="BK317" i="5"/>
  <c r="J317" i="5" s="1"/>
  <c r="J100" i="5" s="1"/>
  <c r="T325" i="5"/>
  <c r="P465" i="5"/>
  <c r="R485" i="5"/>
  <c r="T567" i="5"/>
  <c r="T123" i="6"/>
  <c r="T145" i="6"/>
  <c r="BK166" i="6"/>
  <c r="J166" i="6"/>
  <c r="J100" i="6"/>
  <c r="BK124" i="7"/>
  <c r="J124" i="7" s="1"/>
  <c r="J98" i="7" s="1"/>
  <c r="BK212" i="7"/>
  <c r="J212" i="7"/>
  <c r="J99" i="7" s="1"/>
  <c r="BK281" i="7"/>
  <c r="J281" i="7"/>
  <c r="J100" i="7" s="1"/>
  <c r="P286" i="7"/>
  <c r="BK126" i="9"/>
  <c r="J126" i="9"/>
  <c r="J98" i="9" s="1"/>
  <c r="P167" i="9"/>
  <c r="T195" i="9"/>
  <c r="T220" i="9"/>
  <c r="BK126" i="10"/>
  <c r="J126" i="10" s="1"/>
  <c r="J98" i="10" s="1"/>
  <c r="R190" i="10"/>
  <c r="R234" i="10"/>
  <c r="R241" i="10"/>
  <c r="BK265" i="10"/>
  <c r="J265" i="10" s="1"/>
  <c r="J103" i="10" s="1"/>
  <c r="P125" i="11"/>
  <c r="R144" i="11"/>
  <c r="T152" i="11"/>
  <c r="BK159" i="11"/>
  <c r="J159" i="11"/>
  <c r="J102" i="11" s="1"/>
  <c r="P126" i="12"/>
  <c r="P125" i="12"/>
  <c r="P124" i="12" s="1"/>
  <c r="AU103" i="1" s="1"/>
  <c r="P201" i="12"/>
  <c r="P212" i="12"/>
  <c r="P217" i="12"/>
  <c r="P238" i="12"/>
  <c r="P243" i="12"/>
  <c r="P124" i="13"/>
  <c r="R189" i="13"/>
  <c r="R216" i="13"/>
  <c r="P125" i="14"/>
  <c r="P235" i="14"/>
  <c r="R240" i="14"/>
  <c r="P255" i="14"/>
  <c r="BK296" i="14"/>
  <c r="J296" i="14"/>
  <c r="J102" i="14" s="1"/>
  <c r="R296" i="14"/>
  <c r="BK123" i="15"/>
  <c r="J123" i="15" s="1"/>
  <c r="J98" i="15" s="1"/>
  <c r="R258" i="15"/>
  <c r="P118" i="17"/>
  <c r="P117" i="17"/>
  <c r="AU107" i="1"/>
  <c r="T123" i="2"/>
  <c r="T122" i="2"/>
  <c r="T121" i="2" s="1"/>
  <c r="BK228" i="2"/>
  <c r="J228" i="2"/>
  <c r="J100" i="2" s="1"/>
  <c r="P123" i="3"/>
  <c r="P122" i="3" s="1"/>
  <c r="P121" i="3" s="1"/>
  <c r="AU96" i="1" s="1"/>
  <c r="P244" i="3"/>
  <c r="T127" i="5"/>
  <c r="T308" i="5"/>
  <c r="T317" i="5"/>
  <c r="P325" i="5"/>
  <c r="T465" i="5"/>
  <c r="BK485" i="5"/>
  <c r="J485" i="5" s="1"/>
  <c r="J103" i="5" s="1"/>
  <c r="BK567" i="5"/>
  <c r="J567" i="5"/>
  <c r="J104" i="5" s="1"/>
  <c r="P123" i="6"/>
  <c r="R145" i="6"/>
  <c r="P166" i="6"/>
  <c r="P124" i="7"/>
  <c r="P212" i="7"/>
  <c r="P281" i="7"/>
  <c r="P123" i="7" s="1"/>
  <c r="P122" i="7" s="1"/>
  <c r="AU99" i="1" s="1"/>
  <c r="BK286" i="7"/>
  <c r="J286" i="7" s="1"/>
  <c r="J101" i="7" s="1"/>
  <c r="T126" i="9"/>
  <c r="R167" i="9"/>
  <c r="BK195" i="9"/>
  <c r="J195" i="9" s="1"/>
  <c r="J100" i="9" s="1"/>
  <c r="BK220" i="9"/>
  <c r="J220" i="9" s="1"/>
  <c r="J101" i="9" s="1"/>
  <c r="P126" i="10"/>
  <c r="T190" i="10"/>
  <c r="T234" i="10"/>
  <c r="T241" i="10"/>
  <c r="R265" i="10"/>
  <c r="BK125" i="11"/>
  <c r="J125" i="11" s="1"/>
  <c r="J98" i="11" s="1"/>
  <c r="BK144" i="11"/>
  <c r="J144" i="11" s="1"/>
  <c r="J100" i="11" s="1"/>
  <c r="BK152" i="11"/>
  <c r="J152" i="11"/>
  <c r="J101" i="11"/>
  <c r="R159" i="11"/>
  <c r="T126" i="12"/>
  <c r="T201" i="12"/>
  <c r="T212" i="12"/>
  <c r="R217" i="12"/>
  <c r="T238" i="12"/>
  <c r="T243" i="12"/>
  <c r="T124" i="13"/>
  <c r="P186" i="13"/>
  <c r="T186" i="13"/>
  <c r="P189" i="13"/>
  <c r="T189" i="13"/>
  <c r="T216" i="13"/>
  <c r="T125" i="14"/>
  <c r="T124" i="14"/>
  <c r="T123" i="14"/>
  <c r="T235" i="14"/>
  <c r="P240" i="14"/>
  <c r="R255" i="14"/>
  <c r="T296" i="14"/>
  <c r="R123" i="15"/>
  <c r="R122" i="15" s="1"/>
  <c r="R121" i="15" s="1"/>
  <c r="T258" i="15"/>
  <c r="R118" i="17"/>
  <c r="R117" i="17" s="1"/>
  <c r="R123" i="2"/>
  <c r="R122" i="2"/>
  <c r="R121" i="2" s="1"/>
  <c r="P228" i="2"/>
  <c r="R123" i="3"/>
  <c r="R122" i="3" s="1"/>
  <c r="R121" i="3" s="1"/>
  <c r="BK244" i="3"/>
  <c r="J244" i="3"/>
  <c r="J100" i="3"/>
  <c r="R127" i="5"/>
  <c r="R126" i="5"/>
  <c r="R125" i="5" s="1"/>
  <c r="R308" i="5"/>
  <c r="P317" i="5"/>
  <c r="BK325" i="5"/>
  <c r="J325" i="5"/>
  <c r="J101" i="5" s="1"/>
  <c r="BK465" i="5"/>
  <c r="J465" i="5"/>
  <c r="J102" i="5" s="1"/>
  <c r="T485" i="5"/>
  <c r="P567" i="5"/>
  <c r="R123" i="6"/>
  <c r="P145" i="6"/>
  <c r="R166" i="6"/>
  <c r="R124" i="7"/>
  <c r="R123" i="7"/>
  <c r="R122" i="7" s="1"/>
  <c r="R212" i="7"/>
  <c r="R281" i="7"/>
  <c r="R286" i="7"/>
  <c r="R126" i="9"/>
  <c r="T167" i="9"/>
  <c r="R195" i="9"/>
  <c r="R220" i="9"/>
  <c r="R126" i="10"/>
  <c r="R125" i="10"/>
  <c r="R124" i="10"/>
  <c r="P190" i="10"/>
  <c r="P234" i="10"/>
  <c r="P241" i="10"/>
  <c r="T265" i="10"/>
  <c r="R125" i="11"/>
  <c r="R124" i="11" s="1"/>
  <c r="R123" i="11" s="1"/>
  <c r="P144" i="11"/>
  <c r="P152" i="11"/>
  <c r="T159" i="11"/>
  <c r="BK126" i="12"/>
  <c r="BK201" i="12"/>
  <c r="J201" i="12"/>
  <c r="J99" i="12" s="1"/>
  <c r="R212" i="12"/>
  <c r="T217" i="12"/>
  <c r="R238" i="12"/>
  <c r="R243" i="12"/>
  <c r="BK124" i="13"/>
  <c r="R124" i="13"/>
  <c r="R123" i="13"/>
  <c r="R122" i="13" s="1"/>
  <c r="BK186" i="13"/>
  <c r="J186" i="13"/>
  <c r="J99" i="13" s="1"/>
  <c r="R186" i="13"/>
  <c r="BK189" i="13"/>
  <c r="J189" i="13" s="1"/>
  <c r="J100" i="13" s="1"/>
  <c r="BK216" i="13"/>
  <c r="J216" i="13"/>
  <c r="J101" i="13"/>
  <c r="P216" i="13"/>
  <c r="BK125" i="14"/>
  <c r="J125" i="14"/>
  <c r="J98" i="14" s="1"/>
  <c r="BK235" i="14"/>
  <c r="J235" i="14" s="1"/>
  <c r="J99" i="14" s="1"/>
  <c r="BK240" i="14"/>
  <c r="J240" i="14" s="1"/>
  <c r="J100" i="14" s="1"/>
  <c r="BK255" i="14"/>
  <c r="J255" i="14" s="1"/>
  <c r="J101" i="14" s="1"/>
  <c r="P296" i="14"/>
  <c r="P123" i="15"/>
  <c r="P122" i="15"/>
  <c r="P121" i="15" s="1"/>
  <c r="AU106" i="1" s="1"/>
  <c r="P258" i="15"/>
  <c r="BK118" i="17"/>
  <c r="J118" i="17"/>
  <c r="J97" i="17" s="1"/>
  <c r="T118" i="17"/>
  <c r="T117" i="17" s="1"/>
  <c r="BK225" i="2"/>
  <c r="J225" i="2"/>
  <c r="J99" i="2" s="1"/>
  <c r="BK266" i="3"/>
  <c r="J266" i="3"/>
  <c r="J101" i="3" s="1"/>
  <c r="BK578" i="5"/>
  <c r="J578" i="5" s="1"/>
  <c r="J105" i="5" s="1"/>
  <c r="BK226" i="9"/>
  <c r="J226" i="9" s="1"/>
  <c r="J102" i="9" s="1"/>
  <c r="BK241" i="3"/>
  <c r="J241" i="3" s="1"/>
  <c r="J99" i="3" s="1"/>
  <c r="BK229" i="9"/>
  <c r="J229" i="9"/>
  <c r="J104" i="9"/>
  <c r="BK187" i="10"/>
  <c r="J187" i="10"/>
  <c r="J99" i="10" s="1"/>
  <c r="BK169" i="11"/>
  <c r="J169" i="11"/>
  <c r="J103" i="11" s="1"/>
  <c r="BK303" i="14"/>
  <c r="J303" i="14"/>
  <c r="J103" i="14" s="1"/>
  <c r="BK306" i="15"/>
  <c r="J306" i="15" s="1"/>
  <c r="J101" i="15" s="1"/>
  <c r="BK245" i="2"/>
  <c r="J245" i="2" s="1"/>
  <c r="J101" i="2" s="1"/>
  <c r="BK298" i="7"/>
  <c r="J298" i="7" s="1"/>
  <c r="J102" i="7" s="1"/>
  <c r="BK277" i="10"/>
  <c r="J277" i="10"/>
  <c r="J104" i="10"/>
  <c r="BK141" i="11"/>
  <c r="J141" i="11"/>
  <c r="J99" i="11" s="1"/>
  <c r="BK179" i="6"/>
  <c r="J179" i="6" s="1"/>
  <c r="J101" i="6" s="1"/>
  <c r="BK263" i="12"/>
  <c r="J263" i="12" s="1"/>
  <c r="J104" i="12" s="1"/>
  <c r="BK236" i="13"/>
  <c r="J236" i="13"/>
  <c r="J102" i="13"/>
  <c r="BK247" i="15"/>
  <c r="J247" i="15"/>
  <c r="J99" i="15"/>
  <c r="E85" i="17"/>
  <c r="F91" i="17"/>
  <c r="F92" i="17"/>
  <c r="J114" i="17"/>
  <c r="BE121" i="17"/>
  <c r="BE122" i="17"/>
  <c r="J91" i="17"/>
  <c r="J111" i="17"/>
  <c r="BE119" i="17"/>
  <c r="BE120" i="17"/>
  <c r="BE123" i="17"/>
  <c r="BE124" i="17"/>
  <c r="BE126" i="17"/>
  <c r="BE128" i="17"/>
  <c r="BE125" i="17"/>
  <c r="BE127" i="17"/>
  <c r="BE129" i="17"/>
  <c r="J89" i="15"/>
  <c r="F92" i="15"/>
  <c r="J118" i="15"/>
  <c r="BE124" i="15"/>
  <c r="BE169" i="15"/>
  <c r="BE210" i="15"/>
  <c r="BE224" i="15"/>
  <c r="BE248" i="15"/>
  <c r="BE259" i="15"/>
  <c r="BE260" i="15"/>
  <c r="BE274" i="15"/>
  <c r="BE278" i="15"/>
  <c r="BE284" i="15"/>
  <c r="BE286" i="15"/>
  <c r="BE295" i="15"/>
  <c r="BE296" i="15"/>
  <c r="BE297" i="15"/>
  <c r="BE300" i="15"/>
  <c r="E85" i="15"/>
  <c r="F91" i="15"/>
  <c r="BE135" i="15"/>
  <c r="BE203" i="15"/>
  <c r="BE216" i="15"/>
  <c r="BE217" i="15"/>
  <c r="BE220" i="15"/>
  <c r="BE222" i="15"/>
  <c r="BE226" i="15"/>
  <c r="BE245" i="15"/>
  <c r="BE261" i="15"/>
  <c r="BE270" i="15"/>
  <c r="BE281" i="15"/>
  <c r="BE285" i="15"/>
  <c r="BE292" i="15"/>
  <c r="BE293" i="15"/>
  <c r="BE294" i="15"/>
  <c r="BE298" i="15"/>
  <c r="BE299" i="15"/>
  <c r="BE301" i="15"/>
  <c r="J91" i="15"/>
  <c r="BE125" i="15"/>
  <c r="BE165" i="15"/>
  <c r="BE204" i="15"/>
  <c r="BE232" i="15"/>
  <c r="BE234" i="15"/>
  <c r="BE271" i="15"/>
  <c r="BE276" i="15"/>
  <c r="BE277" i="15"/>
  <c r="BE282" i="15"/>
  <c r="BE288" i="15"/>
  <c r="BE290" i="15"/>
  <c r="BE126" i="15"/>
  <c r="BE128" i="15"/>
  <c r="BE170" i="15"/>
  <c r="BE198" i="15"/>
  <c r="BE202" i="15"/>
  <c r="BE218" i="15"/>
  <c r="BE223" i="15"/>
  <c r="BE262" i="15"/>
  <c r="BE263" i="15"/>
  <c r="BE264" i="15"/>
  <c r="BE265" i="15"/>
  <c r="BE266" i="15"/>
  <c r="BE268" i="15"/>
  <c r="BE273" i="15"/>
  <c r="BE275" i="15"/>
  <c r="BE279" i="15"/>
  <c r="BE280" i="15"/>
  <c r="BE283" i="15"/>
  <c r="BE287" i="15"/>
  <c r="BE302" i="15"/>
  <c r="BE304" i="15"/>
  <c r="BE307" i="15"/>
  <c r="J124" i="13"/>
  <c r="J98" i="13" s="1"/>
  <c r="E85" i="14"/>
  <c r="J89" i="14"/>
  <c r="F92" i="14"/>
  <c r="J119" i="14"/>
  <c r="BE128" i="14"/>
  <c r="BE160" i="14"/>
  <c r="BE162" i="14"/>
  <c r="BE202" i="14"/>
  <c r="BE203" i="14"/>
  <c r="BE204" i="14"/>
  <c r="BE238" i="14"/>
  <c r="BE243" i="14"/>
  <c r="BE248" i="14"/>
  <c r="BE249" i="14"/>
  <c r="BE252" i="14"/>
  <c r="BE253" i="14"/>
  <c r="BE256" i="14"/>
  <c r="BE261" i="14"/>
  <c r="BE265" i="14"/>
  <c r="BE276" i="14"/>
  <c r="BE280" i="14"/>
  <c r="BE282" i="14"/>
  <c r="BE283" i="14"/>
  <c r="BE287" i="14"/>
  <c r="BE291" i="14"/>
  <c r="BE300" i="14"/>
  <c r="J92" i="14"/>
  <c r="BE163" i="14"/>
  <c r="BE188" i="14"/>
  <c r="BE197" i="14"/>
  <c r="BE206" i="14"/>
  <c r="BE233" i="14"/>
  <c r="BE241" i="14"/>
  <c r="BE262" i="14"/>
  <c r="BE269" i="14"/>
  <c r="BE270" i="14"/>
  <c r="BE278" i="14"/>
  <c r="BE279" i="14"/>
  <c r="BE281" i="14"/>
  <c r="BE285" i="14"/>
  <c r="BE289" i="14"/>
  <c r="BE292" i="14"/>
  <c r="BE301" i="14"/>
  <c r="BE302" i="14"/>
  <c r="F119" i="14"/>
  <c r="BE126" i="14"/>
  <c r="BE139" i="14"/>
  <c r="BE170" i="14"/>
  <c r="BE186" i="14"/>
  <c r="BE187" i="14"/>
  <c r="BE198" i="14"/>
  <c r="BE200" i="14"/>
  <c r="BE224" i="14"/>
  <c r="BE226" i="14"/>
  <c r="BE236" i="14"/>
  <c r="BE247" i="14"/>
  <c r="BE250" i="14"/>
  <c r="BE251" i="14"/>
  <c r="BE257" i="14"/>
  <c r="BE260" i="14"/>
  <c r="BE267" i="14"/>
  <c r="BE286" i="14"/>
  <c r="BE290" i="14"/>
  <c r="BE127" i="14"/>
  <c r="BE130" i="14"/>
  <c r="BE259" i="14"/>
  <c r="BE263" i="14"/>
  <c r="BE264" i="14"/>
  <c r="BE268" i="14"/>
  <c r="BE271" i="14"/>
  <c r="BE273" i="14"/>
  <c r="BE275" i="14"/>
  <c r="BE277" i="14"/>
  <c r="BE284" i="14"/>
  <c r="BE288" i="14"/>
  <c r="BE293" i="14"/>
  <c r="BE294" i="14"/>
  <c r="BE297" i="14"/>
  <c r="BE298" i="14"/>
  <c r="BE304" i="14"/>
  <c r="E85" i="13"/>
  <c r="J89" i="13"/>
  <c r="J119" i="13"/>
  <c r="BE128" i="13"/>
  <c r="BE141" i="13"/>
  <c r="BE149" i="13"/>
  <c r="BE184" i="13"/>
  <c r="BE188" i="13"/>
  <c r="BE200" i="13"/>
  <c r="BE202" i="13"/>
  <c r="BE225" i="13"/>
  <c r="BE227" i="13"/>
  <c r="J91" i="13"/>
  <c r="F118" i="13"/>
  <c r="BE158" i="13"/>
  <c r="BE176" i="13"/>
  <c r="BE187" i="13"/>
  <c r="BE197" i="13"/>
  <c r="BE207" i="13"/>
  <c r="BE211" i="13"/>
  <c r="BE222" i="13"/>
  <c r="BE223" i="13"/>
  <c r="BE224" i="13"/>
  <c r="BE230" i="13"/>
  <c r="BE231" i="13"/>
  <c r="BE234" i="13"/>
  <c r="BE237" i="13"/>
  <c r="J126" i="12"/>
  <c r="J98" i="12" s="1"/>
  <c r="F119" i="13"/>
  <c r="BE126" i="13"/>
  <c r="BE127" i="13"/>
  <c r="BE129" i="13"/>
  <c r="BE156" i="13"/>
  <c r="BE159" i="13"/>
  <c r="BE174" i="13"/>
  <c r="BE192" i="13"/>
  <c r="BE195" i="13"/>
  <c r="BE196" i="13"/>
  <c r="BE198" i="13"/>
  <c r="BE217" i="13"/>
  <c r="BE218" i="13"/>
  <c r="BE220" i="13"/>
  <c r="BE221" i="13"/>
  <c r="BE226" i="13"/>
  <c r="BE232" i="13"/>
  <c r="BE125" i="13"/>
  <c r="BE134" i="13"/>
  <c r="BE154" i="13"/>
  <c r="BE155" i="13"/>
  <c r="BE160" i="13"/>
  <c r="BE162" i="13"/>
  <c r="BE190" i="13"/>
  <c r="BE199" i="13"/>
  <c r="BE228" i="13"/>
  <c r="BE229" i="13"/>
  <c r="BE233" i="13"/>
  <c r="F91" i="12"/>
  <c r="E114" i="12"/>
  <c r="J118" i="12"/>
  <c r="BE127" i="12"/>
  <c r="BE129" i="12"/>
  <c r="BE145" i="12"/>
  <c r="BE148" i="12"/>
  <c r="BE150" i="12"/>
  <c r="BE152" i="12"/>
  <c r="BE170" i="12"/>
  <c r="BE173" i="12"/>
  <c r="BE195" i="12"/>
  <c r="BE197" i="12"/>
  <c r="BE202" i="12"/>
  <c r="BE204" i="12"/>
  <c r="BE213" i="12"/>
  <c r="BE224" i="12"/>
  <c r="BE226" i="12"/>
  <c r="BE239" i="12"/>
  <c r="BE241" i="12"/>
  <c r="BE251" i="12"/>
  <c r="BE260" i="12"/>
  <c r="J91" i="12"/>
  <c r="F121" i="12"/>
  <c r="BE128" i="12"/>
  <c r="BE182" i="12"/>
  <c r="BE193" i="12"/>
  <c r="BE218" i="12"/>
  <c r="BE220" i="12"/>
  <c r="BE222" i="12"/>
  <c r="BE250" i="12"/>
  <c r="BE258" i="12"/>
  <c r="BE261" i="12"/>
  <c r="J121" i="12"/>
  <c r="BE163" i="12"/>
  <c r="BE189" i="12"/>
  <c r="BE206" i="12"/>
  <c r="BE210" i="12"/>
  <c r="BE232" i="12"/>
  <c r="BE245" i="12"/>
  <c r="BE248" i="12"/>
  <c r="BE253" i="12"/>
  <c r="BE254" i="12"/>
  <c r="BE255" i="12"/>
  <c r="BE146" i="12"/>
  <c r="BE149" i="12"/>
  <c r="BE160" i="12"/>
  <c r="BE175" i="12"/>
  <c r="BE215" i="12"/>
  <c r="BE244" i="12"/>
  <c r="BE247" i="12"/>
  <c r="BE252" i="12"/>
  <c r="BE256" i="12"/>
  <c r="BE257" i="12"/>
  <c r="BE259" i="12"/>
  <c r="BE262" i="12"/>
  <c r="BE264" i="12"/>
  <c r="J89" i="11"/>
  <c r="F92" i="11"/>
  <c r="F119" i="11"/>
  <c r="BE128" i="11"/>
  <c r="BE130" i="11"/>
  <c r="BE137" i="11"/>
  <c r="BE146" i="11"/>
  <c r="BE157" i="11"/>
  <c r="J91" i="11"/>
  <c r="E113" i="11"/>
  <c r="BE126" i="11"/>
  <c r="BE142" i="11"/>
  <c r="BE145" i="11"/>
  <c r="BE160" i="11"/>
  <c r="BE164" i="11"/>
  <c r="BE166" i="11"/>
  <c r="J92" i="11"/>
  <c r="BE131" i="11"/>
  <c r="BE133" i="11"/>
  <c r="BE134" i="11"/>
  <c r="BE139" i="11"/>
  <c r="BE147" i="11"/>
  <c r="BE168" i="11"/>
  <c r="BE170" i="11"/>
  <c r="BE135" i="11"/>
  <c r="BE153" i="11"/>
  <c r="BE155" i="11"/>
  <c r="F92" i="10"/>
  <c r="J120" i="10"/>
  <c r="BE135" i="10"/>
  <c r="BE164" i="10"/>
  <c r="BE226" i="10"/>
  <c r="BE233" i="10"/>
  <c r="BE240" i="10"/>
  <c r="BE242" i="10"/>
  <c r="BE245" i="10"/>
  <c r="BE258" i="10"/>
  <c r="BE262" i="10"/>
  <c r="BE263" i="10"/>
  <c r="BE267" i="10"/>
  <c r="BE162" i="10"/>
  <c r="BE167" i="10"/>
  <c r="BE169" i="10"/>
  <c r="BE170" i="10"/>
  <c r="BE180" i="10"/>
  <c r="BE188" i="10"/>
  <c r="BE191" i="10"/>
  <c r="BE238" i="10"/>
  <c r="BE239" i="10"/>
  <c r="BE247" i="10"/>
  <c r="BE248" i="10"/>
  <c r="BE266" i="10"/>
  <c r="BE269" i="10"/>
  <c r="BE270" i="10"/>
  <c r="BE274" i="10"/>
  <c r="J89" i="10"/>
  <c r="E114" i="10"/>
  <c r="F120" i="10"/>
  <c r="J121" i="10"/>
  <c r="BE143" i="10"/>
  <c r="BE151" i="10"/>
  <c r="BE165" i="10"/>
  <c r="BE236" i="10"/>
  <c r="BE237" i="10"/>
  <c r="BE243" i="10"/>
  <c r="BE244" i="10"/>
  <c r="BE246" i="10"/>
  <c r="BE254" i="10"/>
  <c r="BE259" i="10"/>
  <c r="BE261" i="10"/>
  <c r="BE264" i="10"/>
  <c r="BE273" i="10"/>
  <c r="BE276" i="10"/>
  <c r="BE278" i="10"/>
  <c r="BE127" i="10"/>
  <c r="BE152" i="10"/>
  <c r="BE161" i="10"/>
  <c r="BE172" i="10"/>
  <c r="BE178" i="10"/>
  <c r="BE198" i="10"/>
  <c r="BE205" i="10"/>
  <c r="BE212" i="10"/>
  <c r="BE219" i="10"/>
  <c r="BE235" i="10"/>
  <c r="BE256" i="10"/>
  <c r="BE272" i="10"/>
  <c r="BE275" i="10"/>
  <c r="F91" i="9"/>
  <c r="E114" i="9"/>
  <c r="BE127" i="9"/>
  <c r="BE130" i="9"/>
  <c r="BE148" i="9"/>
  <c r="BE151" i="9"/>
  <c r="BE165" i="9"/>
  <c r="BE168" i="9"/>
  <c r="BE202" i="9"/>
  <c r="BE204" i="9"/>
  <c r="BE206" i="9"/>
  <c r="BE209" i="9"/>
  <c r="BE214" i="9"/>
  <c r="BE221" i="9"/>
  <c r="BE222" i="9"/>
  <c r="J89" i="9"/>
  <c r="J92" i="9"/>
  <c r="J120" i="9"/>
  <c r="BE141" i="9"/>
  <c r="BE152" i="9"/>
  <c r="BE155" i="9"/>
  <c r="BE184" i="9"/>
  <c r="BE187" i="9"/>
  <c r="BE196" i="9"/>
  <c r="BE205" i="9"/>
  <c r="BE208" i="9"/>
  <c r="BE211" i="9"/>
  <c r="BE212" i="9"/>
  <c r="BE215" i="9"/>
  <c r="BE216" i="9"/>
  <c r="BE224" i="9"/>
  <c r="BE225" i="9"/>
  <c r="BE227" i="9"/>
  <c r="BE230" i="9"/>
  <c r="F92" i="9"/>
  <c r="BE128" i="9"/>
  <c r="BE129" i="9"/>
  <c r="BE135" i="9"/>
  <c r="BE175" i="9"/>
  <c r="BE213" i="9"/>
  <c r="BE147" i="9"/>
  <c r="BE149" i="9"/>
  <c r="BE153" i="9"/>
  <c r="BE179" i="9"/>
  <c r="BE203" i="9"/>
  <c r="BE207" i="9"/>
  <c r="BE210" i="9"/>
  <c r="F91" i="7"/>
  <c r="J91" i="7"/>
  <c r="BE125" i="7"/>
  <c r="BE290" i="7"/>
  <c r="BE296" i="7"/>
  <c r="E112" i="7"/>
  <c r="J119" i="7"/>
  <c r="BE136" i="7"/>
  <c r="BE158" i="7"/>
  <c r="BE180" i="7"/>
  <c r="BE181" i="7"/>
  <c r="BE183" i="7"/>
  <c r="BE184" i="7"/>
  <c r="BE195" i="7"/>
  <c r="BE246" i="7"/>
  <c r="BE257" i="7"/>
  <c r="BE268" i="7"/>
  <c r="BE279" i="7"/>
  <c r="BE282" i="7"/>
  <c r="BE291" i="7"/>
  <c r="BE293" i="7"/>
  <c r="BE297" i="7"/>
  <c r="J89" i="7"/>
  <c r="F92" i="7"/>
  <c r="BE198" i="7"/>
  <c r="BE200" i="7"/>
  <c r="BE213" i="7"/>
  <c r="BE224" i="7"/>
  <c r="BE235" i="7"/>
  <c r="BE287" i="7"/>
  <c r="BE147" i="7"/>
  <c r="BE169" i="7"/>
  <c r="BE197" i="7"/>
  <c r="BE284" i="7"/>
  <c r="BE288" i="7"/>
  <c r="BE294" i="7"/>
  <c r="BE295" i="7"/>
  <c r="BE299" i="7"/>
  <c r="J91" i="6"/>
  <c r="F117" i="6"/>
  <c r="J118" i="6"/>
  <c r="BE130" i="6"/>
  <c r="BE154" i="6"/>
  <c r="BE167" i="6"/>
  <c r="BE176" i="6"/>
  <c r="F92" i="6"/>
  <c r="BE124" i="6"/>
  <c r="BE132" i="6"/>
  <c r="BE135" i="6"/>
  <c r="BE137" i="6"/>
  <c r="BE141" i="6"/>
  <c r="BE143" i="6"/>
  <c r="BE146" i="6"/>
  <c r="BE162" i="6"/>
  <c r="J127" i="5"/>
  <c r="J98" i="5"/>
  <c r="E85" i="6"/>
  <c r="J115" i="6"/>
  <c r="BE139" i="6"/>
  <c r="BE158" i="6"/>
  <c r="BE164" i="6"/>
  <c r="BE175" i="6"/>
  <c r="BE180" i="6"/>
  <c r="BE126" i="6"/>
  <c r="BE128" i="6"/>
  <c r="BE134" i="6"/>
  <c r="BE148" i="6"/>
  <c r="BE150" i="6"/>
  <c r="BE152" i="6"/>
  <c r="BE160" i="6"/>
  <c r="J92" i="5"/>
  <c r="F121" i="5"/>
  <c r="BE130" i="5"/>
  <c r="BE247" i="5"/>
  <c r="BE264" i="5"/>
  <c r="BE274" i="5"/>
  <c r="BE304" i="5"/>
  <c r="BE464" i="5"/>
  <c r="BE473" i="5"/>
  <c r="BE474" i="5"/>
  <c r="BE494" i="5"/>
  <c r="BE529" i="5"/>
  <c r="BE558" i="5"/>
  <c r="BE562" i="5"/>
  <c r="BE566" i="5"/>
  <c r="E85" i="5"/>
  <c r="J91" i="5"/>
  <c r="BE128" i="5"/>
  <c r="BE132" i="5"/>
  <c r="BE183" i="5"/>
  <c r="BE185" i="5"/>
  <c r="BE244" i="5"/>
  <c r="BE246" i="5"/>
  <c r="BE249" i="5"/>
  <c r="BE255" i="5"/>
  <c r="BE261" i="5"/>
  <c r="BE316" i="5"/>
  <c r="BE368" i="5"/>
  <c r="BE446" i="5"/>
  <c r="BE453" i="5"/>
  <c r="BE458" i="5"/>
  <c r="BE472" i="5"/>
  <c r="BE476" i="5"/>
  <c r="BE477" i="5"/>
  <c r="BE481" i="5"/>
  <c r="BE486" i="5"/>
  <c r="BE496" i="5"/>
  <c r="BE498" i="5"/>
  <c r="BE505" i="5"/>
  <c r="BE512" i="5"/>
  <c r="BE518" i="5"/>
  <c r="BE560" i="5"/>
  <c r="BE561" i="5"/>
  <c r="BE564" i="5"/>
  <c r="F122" i="5"/>
  <c r="BE134" i="5"/>
  <c r="BE135" i="5"/>
  <c r="BE189" i="5"/>
  <c r="BE289" i="5"/>
  <c r="BE315" i="5"/>
  <c r="BE318" i="5"/>
  <c r="BE323" i="5"/>
  <c r="BE326" i="5"/>
  <c r="BE330" i="5"/>
  <c r="BE351" i="5"/>
  <c r="BE442" i="5"/>
  <c r="BE466" i="5"/>
  <c r="BE468" i="5"/>
  <c r="BE470" i="5"/>
  <c r="BE471" i="5"/>
  <c r="BE475" i="5"/>
  <c r="BE488" i="5"/>
  <c r="BE489" i="5"/>
  <c r="BE490" i="5"/>
  <c r="BE519" i="5"/>
  <c r="BE556" i="5"/>
  <c r="BE563" i="5"/>
  <c r="BE565" i="5"/>
  <c r="BE569" i="5"/>
  <c r="BE571" i="5"/>
  <c r="BE572" i="5"/>
  <c r="BE575" i="5"/>
  <c r="BE577" i="5"/>
  <c r="J89" i="5"/>
  <c r="BE136" i="5"/>
  <c r="BE149" i="5"/>
  <c r="BE175" i="5"/>
  <c r="BE191" i="5"/>
  <c r="BE196" i="5"/>
  <c r="BE222" i="5"/>
  <c r="BE276" i="5"/>
  <c r="BE302" i="5"/>
  <c r="BE309" i="5"/>
  <c r="BE311" i="5"/>
  <c r="BE313" i="5"/>
  <c r="BE385" i="5"/>
  <c r="BE391" i="5"/>
  <c r="BE408" i="5"/>
  <c r="BE425" i="5"/>
  <c r="BE478" i="5"/>
  <c r="BE479" i="5"/>
  <c r="BE480" i="5"/>
  <c r="BE482" i="5"/>
  <c r="BE484" i="5"/>
  <c r="BE487" i="5"/>
  <c r="BE507" i="5"/>
  <c r="BE555" i="5"/>
  <c r="BE559" i="5"/>
  <c r="BE568" i="5"/>
  <c r="BE574" i="5"/>
  <c r="BE576" i="5"/>
  <c r="BE579" i="5"/>
  <c r="E85" i="3"/>
  <c r="J89" i="3"/>
  <c r="F92" i="3"/>
  <c r="J117" i="3"/>
  <c r="BE130" i="3"/>
  <c r="BE147" i="3"/>
  <c r="BE195" i="3"/>
  <c r="BE252" i="3"/>
  <c r="BE256" i="3"/>
  <c r="BE263" i="3"/>
  <c r="F91" i="3"/>
  <c r="BE177" i="3"/>
  <c r="BE194" i="3"/>
  <c r="BE197" i="3"/>
  <c r="BE242" i="3"/>
  <c r="BE253" i="3"/>
  <c r="BE258" i="3"/>
  <c r="BE259" i="3"/>
  <c r="BE260" i="3"/>
  <c r="BE265" i="3"/>
  <c r="J92" i="3"/>
  <c r="BE203" i="3"/>
  <c r="BE205" i="3"/>
  <c r="BE209" i="3"/>
  <c r="BE234" i="3"/>
  <c r="BE239" i="3"/>
  <c r="BE245" i="3"/>
  <c r="BE250" i="3"/>
  <c r="BE251" i="3"/>
  <c r="BE255" i="3"/>
  <c r="BE257" i="3"/>
  <c r="BE267" i="3"/>
  <c r="BE124" i="3"/>
  <c r="BE126" i="3"/>
  <c r="BE128" i="3"/>
  <c r="BE198" i="3"/>
  <c r="BE206" i="3"/>
  <c r="BE207" i="3"/>
  <c r="BE216" i="3"/>
  <c r="BE246" i="3"/>
  <c r="BE248" i="3"/>
  <c r="BE249" i="3"/>
  <c r="BE254" i="3"/>
  <c r="BE261" i="3"/>
  <c r="F91" i="2"/>
  <c r="E111" i="2"/>
  <c r="J117" i="2"/>
  <c r="J92" i="2"/>
  <c r="BE124" i="2"/>
  <c r="BE169" i="2"/>
  <c r="BE182" i="2"/>
  <c r="BE189" i="2"/>
  <c r="BE191" i="2"/>
  <c r="BE195" i="2"/>
  <c r="BE200" i="2"/>
  <c r="BE226" i="2"/>
  <c r="BE230" i="2"/>
  <c r="BE234" i="2"/>
  <c r="BE235" i="2"/>
  <c r="BE236" i="2"/>
  <c r="BE238" i="2"/>
  <c r="BE240" i="2"/>
  <c r="BE241" i="2"/>
  <c r="BE244" i="2"/>
  <c r="J89" i="2"/>
  <c r="F92" i="2"/>
  <c r="BE126" i="2"/>
  <c r="BE163" i="2"/>
  <c r="BE183" i="2"/>
  <c r="BE184" i="2"/>
  <c r="BE218" i="2"/>
  <c r="BE223" i="2"/>
  <c r="BE229" i="2"/>
  <c r="BE243" i="2"/>
  <c r="BE128" i="2"/>
  <c r="BE145" i="2"/>
  <c r="BE192" i="2"/>
  <c r="BE193" i="2"/>
  <c r="BE232" i="2"/>
  <c r="BE237" i="2"/>
  <c r="BE239" i="2"/>
  <c r="BE242" i="2"/>
  <c r="BE246" i="2"/>
  <c r="F36" i="2"/>
  <c r="BC95" i="1"/>
  <c r="F37" i="3"/>
  <c r="BD96" i="1" s="1"/>
  <c r="F35" i="3"/>
  <c r="BB96" i="1" s="1"/>
  <c r="F35" i="5"/>
  <c r="BB97" i="1" s="1"/>
  <c r="F37" i="5"/>
  <c r="BD97" i="1" s="1"/>
  <c r="F36" i="7"/>
  <c r="BC99" i="1" s="1"/>
  <c r="F37" i="9"/>
  <c r="BD100" i="1" s="1"/>
  <c r="F34" i="9"/>
  <c r="BA100" i="1" s="1"/>
  <c r="F36" i="10"/>
  <c r="BC101" i="1" s="1"/>
  <c r="F34" i="10"/>
  <c r="BA101" i="1" s="1"/>
  <c r="F34" i="11"/>
  <c r="BA102" i="1" s="1"/>
  <c r="J34" i="11"/>
  <c r="AW102" i="1" s="1"/>
  <c r="F36" i="12"/>
  <c r="BC103" i="1" s="1"/>
  <c r="J34" i="13"/>
  <c r="AW104" i="1" s="1"/>
  <c r="F37" i="14"/>
  <c r="BD105" i="1" s="1"/>
  <c r="J34" i="14"/>
  <c r="AW105" i="1" s="1"/>
  <c r="F36" i="15"/>
  <c r="BC106" i="1" s="1"/>
  <c r="J34" i="15"/>
  <c r="AW106" i="1" s="1"/>
  <c r="J34" i="17"/>
  <c r="AW107" i="1" s="1"/>
  <c r="F34" i="2"/>
  <c r="BA95" i="1" s="1"/>
  <c r="F37" i="2"/>
  <c r="BD95" i="1" s="1"/>
  <c r="F36" i="3"/>
  <c r="BC96" i="1" s="1"/>
  <c r="F36" i="5"/>
  <c r="BC97" i="1" s="1"/>
  <c r="F34" i="6"/>
  <c r="BA98" i="1" s="1"/>
  <c r="J34" i="6"/>
  <c r="AW98" i="1" s="1"/>
  <c r="F35" i="7"/>
  <c r="BB99" i="1" s="1"/>
  <c r="F35" i="9"/>
  <c r="BB100" i="1" s="1"/>
  <c r="F36" i="9"/>
  <c r="BC100" i="1" s="1"/>
  <c r="F35" i="10"/>
  <c r="BB101" i="1" s="1"/>
  <c r="F36" i="11"/>
  <c r="BC102" i="1" s="1"/>
  <c r="J34" i="12"/>
  <c r="AW103" i="1" s="1"/>
  <c r="F34" i="13"/>
  <c r="BA104" i="1" s="1"/>
  <c r="F34" i="14"/>
  <c r="BA105" i="1" s="1"/>
  <c r="F37" i="15"/>
  <c r="BD106" i="1" s="1"/>
  <c r="F36" i="17"/>
  <c r="BC107" i="1" s="1"/>
  <c r="J34" i="2"/>
  <c r="AW95" i="1" s="1"/>
  <c r="J34" i="3"/>
  <c r="AW96" i="1" s="1"/>
  <c r="J34" i="5"/>
  <c r="AW97" i="1" s="1"/>
  <c r="F35" i="6"/>
  <c r="BB98" i="1" s="1"/>
  <c r="F36" i="6"/>
  <c r="BC98" i="1" s="1"/>
  <c r="F37" i="7"/>
  <c r="BD99" i="1" s="1"/>
  <c r="F34" i="7"/>
  <c r="BA99" i="1" s="1"/>
  <c r="J34" i="9"/>
  <c r="AW100" i="1" s="1"/>
  <c r="J34" i="10"/>
  <c r="AW101" i="1" s="1"/>
  <c r="F37" i="11"/>
  <c r="BD102" i="1" s="1"/>
  <c r="F37" i="12"/>
  <c r="BD103" i="1" s="1"/>
  <c r="F36" i="13"/>
  <c r="BC104" i="1" s="1"/>
  <c r="F35" i="14"/>
  <c r="BB105" i="1" s="1"/>
  <c r="F34" i="15"/>
  <c r="BA106" i="1" s="1"/>
  <c r="F37" i="17"/>
  <c r="BD107" i="1" s="1"/>
  <c r="F34" i="17"/>
  <c r="BA107" i="1" s="1"/>
  <c r="F35" i="2"/>
  <c r="BB95" i="1" s="1"/>
  <c r="F34" i="3"/>
  <c r="BA96" i="1" s="1"/>
  <c r="F34" i="5"/>
  <c r="BA97" i="1" s="1"/>
  <c r="F37" i="6"/>
  <c r="BD98" i="1" s="1"/>
  <c r="J34" i="7"/>
  <c r="AW99" i="1" s="1"/>
  <c r="F37" i="10"/>
  <c r="BD101" i="1" s="1"/>
  <c r="F35" i="11"/>
  <c r="BB102" i="1" s="1"/>
  <c r="F35" i="12"/>
  <c r="BB103" i="1" s="1"/>
  <c r="F34" i="12"/>
  <c r="BA103" i="1" s="1"/>
  <c r="F35" i="13"/>
  <c r="BB104" i="1" s="1"/>
  <c r="F37" i="13"/>
  <c r="BD104" i="1" s="1"/>
  <c r="F36" i="14"/>
  <c r="BC105" i="1" s="1"/>
  <c r="F35" i="15"/>
  <c r="BB106" i="1" s="1"/>
  <c r="F35" i="17"/>
  <c r="BB107" i="1" s="1"/>
  <c r="BK124" i="14" l="1"/>
  <c r="J124" i="14" s="1"/>
  <c r="J97" i="14" s="1"/>
  <c r="R122" i="6"/>
  <c r="R121" i="6"/>
  <c r="P122" i="6"/>
  <c r="P121" i="6" s="1"/>
  <c r="AU98" i="1" s="1"/>
  <c r="BK126" i="5"/>
  <c r="J126" i="5"/>
  <c r="J97" i="5" s="1"/>
  <c r="T122" i="15"/>
  <c r="T121" i="15" s="1"/>
  <c r="R125" i="12"/>
  <c r="R124" i="12" s="1"/>
  <c r="P125" i="9"/>
  <c r="P124" i="9" s="1"/>
  <c r="AU100" i="1" s="1"/>
  <c r="BK123" i="13"/>
  <c r="J123" i="13"/>
  <c r="J97" i="13" s="1"/>
  <c r="R125" i="9"/>
  <c r="R124" i="9" s="1"/>
  <c r="T125" i="12"/>
  <c r="T124" i="12" s="1"/>
  <c r="P125" i="10"/>
  <c r="P124" i="10" s="1"/>
  <c r="AU101" i="1" s="1"/>
  <c r="T124" i="11"/>
  <c r="T123" i="11"/>
  <c r="T122" i="3"/>
  <c r="T121" i="3"/>
  <c r="BK125" i="12"/>
  <c r="BK124" i="12"/>
  <c r="J124" i="12" s="1"/>
  <c r="J30" i="12" s="1"/>
  <c r="AG103" i="1" s="1"/>
  <c r="P123" i="13"/>
  <c r="P122" i="13" s="1"/>
  <c r="AU104" i="1" s="1"/>
  <c r="R124" i="14"/>
  <c r="R123" i="14"/>
  <c r="P122" i="2"/>
  <c r="P121" i="2"/>
  <c r="AU95" i="1" s="1"/>
  <c r="T123" i="13"/>
  <c r="T122" i="13" s="1"/>
  <c r="T125" i="9"/>
  <c r="T124" i="9" s="1"/>
  <c r="T126" i="5"/>
  <c r="T125" i="5" s="1"/>
  <c r="P124" i="14"/>
  <c r="P123" i="14" s="1"/>
  <c r="AU105" i="1" s="1"/>
  <c r="P124" i="11"/>
  <c r="P123" i="11"/>
  <c r="AU102" i="1" s="1"/>
  <c r="T122" i="6"/>
  <c r="T121" i="6" s="1"/>
  <c r="T125" i="10"/>
  <c r="T124" i="10" s="1"/>
  <c r="P126" i="5"/>
  <c r="P125" i="5" s="1"/>
  <c r="AU97" i="1" s="1"/>
  <c r="BK122" i="2"/>
  <c r="J122" i="2" s="1"/>
  <c r="J97" i="2" s="1"/>
  <c r="BK122" i="15"/>
  <c r="J122" i="15"/>
  <c r="J97" i="15" s="1"/>
  <c r="BK122" i="3"/>
  <c r="J122" i="3"/>
  <c r="J97" i="3" s="1"/>
  <c r="BK122" i="6"/>
  <c r="J122" i="6"/>
  <c r="J97" i="6" s="1"/>
  <c r="BK124" i="11"/>
  <c r="J124" i="11"/>
  <c r="J97" i="11" s="1"/>
  <c r="BK117" i="17"/>
  <c r="J117" i="17" s="1"/>
  <c r="J30" i="17" s="1"/>
  <c r="AG107" i="1" s="1"/>
  <c r="BK123" i="7"/>
  <c r="J123" i="7" s="1"/>
  <c r="J97" i="7" s="1"/>
  <c r="BK125" i="9"/>
  <c r="J125" i="9"/>
  <c r="J97" i="9" s="1"/>
  <c r="BK228" i="9"/>
  <c r="J228" i="9" s="1"/>
  <c r="J103" i="9" s="1"/>
  <c r="BK125" i="10"/>
  <c r="BK124" i="10"/>
  <c r="J124" i="10"/>
  <c r="J96" i="10"/>
  <c r="BK123" i="14"/>
  <c r="J123" i="14"/>
  <c r="F33" i="3"/>
  <c r="AZ96" i="1"/>
  <c r="J33" i="5"/>
  <c r="AV97" i="1"/>
  <c r="AT97" i="1" s="1"/>
  <c r="F33" i="9"/>
  <c r="AZ100" i="1" s="1"/>
  <c r="J33" i="10"/>
  <c r="AV101" i="1" s="1"/>
  <c r="AT101" i="1" s="1"/>
  <c r="J33" i="13"/>
  <c r="AV104" i="1"/>
  <c r="AT104" i="1" s="1"/>
  <c r="J33" i="15"/>
  <c r="AV106" i="1" s="1"/>
  <c r="AT106" i="1" s="1"/>
  <c r="BC94" i="1"/>
  <c r="AY94" i="1" s="1"/>
  <c r="BB94" i="1"/>
  <c r="AX94" i="1" s="1"/>
  <c r="J33" i="3"/>
  <c r="AV96" i="1"/>
  <c r="AT96" i="1" s="1"/>
  <c r="F33" i="5"/>
  <c r="AZ97" i="1" s="1"/>
  <c r="J33" i="9"/>
  <c r="AV100" i="1" s="1"/>
  <c r="AT100" i="1" s="1"/>
  <c r="F33" i="11"/>
  <c r="AZ102" i="1"/>
  <c r="F33" i="12"/>
  <c r="AZ103" i="1"/>
  <c r="J33" i="14"/>
  <c r="AV105" i="1"/>
  <c r="AT105" i="1" s="1"/>
  <c r="BD94" i="1"/>
  <c r="W33" i="1" s="1"/>
  <c r="J33" i="2"/>
  <c r="AV95" i="1"/>
  <c r="AT95" i="1" s="1"/>
  <c r="J33" i="6"/>
  <c r="AV98" i="1"/>
  <c r="AT98" i="1" s="1"/>
  <c r="J33" i="7"/>
  <c r="AV99" i="1" s="1"/>
  <c r="AT99" i="1" s="1"/>
  <c r="F33" i="10"/>
  <c r="AZ101" i="1"/>
  <c r="F33" i="13"/>
  <c r="AZ104" i="1" s="1"/>
  <c r="J30" i="14"/>
  <c r="AG105" i="1" s="1"/>
  <c r="F33" i="15"/>
  <c r="AZ106" i="1"/>
  <c r="F33" i="17"/>
  <c r="AZ107" i="1"/>
  <c r="J33" i="17"/>
  <c r="AV107" i="1" s="1"/>
  <c r="AT107" i="1" s="1"/>
  <c r="F33" i="2"/>
  <c r="AZ95" i="1"/>
  <c r="F33" i="6"/>
  <c r="AZ98" i="1" s="1"/>
  <c r="F33" i="7"/>
  <c r="AZ99" i="1" s="1"/>
  <c r="J33" i="11"/>
  <c r="AV102" i="1"/>
  <c r="AT102" i="1" s="1"/>
  <c r="J33" i="12"/>
  <c r="AV103" i="1"/>
  <c r="AT103" i="1" s="1"/>
  <c r="F33" i="14"/>
  <c r="AZ105" i="1" s="1"/>
  <c r="BA94" i="1"/>
  <c r="AW94" i="1" s="1"/>
  <c r="AK30" i="1" s="1"/>
  <c r="AN107" i="1" l="1"/>
  <c r="AN103" i="1"/>
  <c r="BK121" i="3"/>
  <c r="J121" i="3"/>
  <c r="J96" i="3"/>
  <c r="BK124" i="9"/>
  <c r="J124" i="9"/>
  <c r="J96" i="9" s="1"/>
  <c r="BK121" i="2"/>
  <c r="J121" i="2" s="1"/>
  <c r="J96" i="2" s="1"/>
  <c r="J96" i="17"/>
  <c r="BK122" i="7"/>
  <c r="J122" i="7"/>
  <c r="J30" i="7" s="1"/>
  <c r="AG99" i="1" s="1"/>
  <c r="BK123" i="11"/>
  <c r="J123" i="11"/>
  <c r="J96" i="11"/>
  <c r="J125" i="10"/>
  <c r="J97" i="10"/>
  <c r="BK125" i="5"/>
  <c r="J125" i="5"/>
  <c r="J96" i="5" s="1"/>
  <c r="J96" i="12"/>
  <c r="J125" i="12"/>
  <c r="J97" i="12"/>
  <c r="BK121" i="6"/>
  <c r="J121" i="6" s="1"/>
  <c r="J30" i="6" s="1"/>
  <c r="AG98" i="1" s="1"/>
  <c r="BK122" i="13"/>
  <c r="J122" i="13"/>
  <c r="J96" i="13"/>
  <c r="BK121" i="15"/>
  <c r="J121" i="15"/>
  <c r="J30" i="15" s="1"/>
  <c r="AG106" i="1" s="1"/>
  <c r="J39" i="17"/>
  <c r="AN105" i="1"/>
  <c r="J96" i="14"/>
  <c r="J39" i="14"/>
  <c r="J39" i="12"/>
  <c r="AU94" i="1"/>
  <c r="J30" i="10"/>
  <c r="AG101" i="1" s="1"/>
  <c r="W32" i="1"/>
  <c r="W31" i="1"/>
  <c r="AZ94" i="1"/>
  <c r="AV94" i="1" s="1"/>
  <c r="AK29" i="1" s="1"/>
  <c r="W30" i="1"/>
  <c r="J39" i="10" l="1"/>
  <c r="J39" i="6"/>
  <c r="J39" i="15"/>
  <c r="J39" i="7"/>
  <c r="J96" i="15"/>
  <c r="J96" i="7"/>
  <c r="J96" i="6"/>
  <c r="AN101" i="1"/>
  <c r="AN106" i="1"/>
  <c r="AN98" i="1"/>
  <c r="AN99" i="1"/>
  <c r="J30" i="3"/>
  <c r="AG96" i="1"/>
  <c r="J30" i="11"/>
  <c r="AG102" i="1" s="1"/>
  <c r="J30" i="9"/>
  <c r="AG100" i="1" s="1"/>
  <c r="AT94" i="1"/>
  <c r="J30" i="5"/>
  <c r="AG97" i="1" s="1"/>
  <c r="AN97" i="1" s="1"/>
  <c r="J30" i="2"/>
  <c r="AG95" i="1" s="1"/>
  <c r="AN95" i="1" s="1"/>
  <c r="W29" i="1"/>
  <c r="J30" i="13"/>
  <c r="AG104" i="1"/>
  <c r="AN104" i="1"/>
  <c r="J39" i="13" l="1"/>
  <c r="J39" i="5"/>
  <c r="J39" i="9"/>
  <c r="J39" i="3"/>
  <c r="J39" i="2"/>
  <c r="J39" i="11"/>
  <c r="AN96" i="1"/>
  <c r="AN100" i="1"/>
  <c r="AN102" i="1"/>
  <c r="AG94" i="1"/>
  <c r="AK26" i="1" s="1"/>
  <c r="AN94" i="1" l="1"/>
  <c r="AK35" i="1"/>
</calcChain>
</file>

<file path=xl/sharedStrings.xml><?xml version="1.0" encoding="utf-8"?>
<sst xmlns="http://schemas.openxmlformats.org/spreadsheetml/2006/main" count="21437" uniqueCount="2229">
  <si>
    <t>Export Komplet</t>
  </si>
  <si>
    <t/>
  </si>
  <si>
    <t>2.0</t>
  </si>
  <si>
    <t>False</t>
  </si>
  <si>
    <t>{6aee1ad7-45ae-477b-8b09-81554df4ae73}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</si>
  <si>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</si>
  <si>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</si>
  <si>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</si>
  <si>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</si>
  <si>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</si>
  <si>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</si>
  <si>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</si>
  <si>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</si>
  <si>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</si>
  <si>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22-133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</si>
  <si>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</si>
  <si>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</si>
  <si>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Rodinné domy u Rybníka</t>
  </si>
  <si>
    <t>KSO:</t>
  </si>
  <si>
    <t>CC-CZ:</t>
  </si>
  <si>
    <t>Místo:</t>
  </si>
  <si>
    <t xml:space="preserve"> </t>
  </si>
  <si>
    <t>Datum:</t>
  </si>
  <si>
    <t>1. 4. 2022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</si>
  <si>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</si>
  <si>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</si>
  <si>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</si>
  <si>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</si>
  <si>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</si>
  <si>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</si>
  <si>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</si>
  <si>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</si>
  <si>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</si>
  <si>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</si>
  <si>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</si>
  <si>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</si>
  <si>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</si>
  <si>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</si>
  <si>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</si>
  <si>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</si>
  <si>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</si>
  <si>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</si>
  <si>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</si>
  <si>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</si>
  <si>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</si>
  <si>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</si>
  <si>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</si>
  <si>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</si>
  <si>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</si>
  <si>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</si>
  <si>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</si>
  <si>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</si>
  <si>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</si>
  <si>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</si>
  <si>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</si>
  <si>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</si>
  <si>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</si>
  <si>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</si>
  <si>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</si>
  <si>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</si>
  <si>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</si>
  <si>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</si>
  <si>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</si>
  <si>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</si>
  <si>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</si>
  <si>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</si>
  <si>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</si>
  <si>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</si>
  <si>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</si>
  <si>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</si>
  <si>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</si>
  <si>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</si>
  <si>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</si>
  <si>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</si>
  <si>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</si>
  <si>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</si>
  <si>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</si>
  <si>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</si>
  <si>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22-133-1</t>
  </si>
  <si>
    <t>SO 01f-14f Kanalizační přípojky</t>
  </si>
  <si>
    <t>STA</t>
  </si>
  <si>
    <t>1</t>
  </si>
  <si>
    <t>{c909a68c-bf74-40ae-8297-a95659f502ca}</t>
  </si>
  <si>
    <t>2</t>
  </si>
  <si>
    <t>22-133-2</t>
  </si>
  <si>
    <t>SO 01g-14g Vodovodní přípojky</t>
  </si>
  <si>
    <t>{f221e690-2767-414d-9f58-ef690081b675}</t>
  </si>
  <si>
    <t>22-133-9</t>
  </si>
  <si>
    <t>SO 16a Obslužná komunikace</t>
  </si>
  <si>
    <t>{db2a5297-aaf6-4a7f-b123-ff18b4e85761}</t>
  </si>
  <si>
    <t>22-133-10</t>
  </si>
  <si>
    <t>SO 16b Chodník a sjezdy na pozemky rodinných domů</t>
  </si>
  <si>
    <t>{2db7e10a-c7da-4460-9b57-0ed1965b616b}</t>
  </si>
  <si>
    <t>22-133-11</t>
  </si>
  <si>
    <t>SO 17a Úprava silnice III/4199</t>
  </si>
  <si>
    <t>{da0d9a05-7eb9-4709-8a94-c5aea12fef44}</t>
  </si>
  <si>
    <t>22-133-13</t>
  </si>
  <si>
    <t>SO 17c Napojení obslužní komunikace, propustek</t>
  </si>
  <si>
    <t>{5c877ab9-af9a-4caa-9202-4f7feedd5344}</t>
  </si>
  <si>
    <t>22-133-14</t>
  </si>
  <si>
    <t>SO 17d Parkoviště</t>
  </si>
  <si>
    <t>{94315ea4-9c48-4ae4-893c-e22970f7e25b}</t>
  </si>
  <si>
    <t>22-133-15</t>
  </si>
  <si>
    <t>SO 17e Sběrné místo tříděného odpadu</t>
  </si>
  <si>
    <t>{7752f2b9-8f2c-422a-9ced-2677681b845b}</t>
  </si>
  <si>
    <t>22-133-4</t>
  </si>
  <si>
    <t>SO 18a Záchytný a retenční příkop</t>
  </si>
  <si>
    <t>{ab2f5db1-c249-4d1e-bece-2f99fcfa0227}</t>
  </si>
  <si>
    <t>22-133-5</t>
  </si>
  <si>
    <t>SO 18b Dešťová kanalizace</t>
  </si>
  <si>
    <t>{6592802c-55f4-4a73-9993-d31f435c2b30}</t>
  </si>
  <si>
    <t>22-133-6</t>
  </si>
  <si>
    <t>SO 19 Splašková kanalizace</t>
  </si>
  <si>
    <t>{c0b694de-e6ac-4b14-a372-54bf5f1c33b7}</t>
  </si>
  <si>
    <t>22-133-7</t>
  </si>
  <si>
    <t>SO 20 Vodovodní řád</t>
  </si>
  <si>
    <t>{6a890eb7-ec41-4744-bff8-64323f1351f3}</t>
  </si>
  <si>
    <t>22-133-16</t>
  </si>
  <si>
    <t>Vedlejší rozpočtové náklady</t>
  </si>
  <si>
    <t>{e36ec8a3-6e2f-4214-8f98-5e8560799f5b}</t>
  </si>
  <si>
    <t>KRYCÍ LIST SOUPISU PRACÍ</t>
  </si>
  <si>
    <t>Objekt:</t>
  </si>
  <si>
    <t>22-133-1 - SO 01f-14f Kanalizační přípojky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</si>
  <si>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</si>
  <si>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</si>
  <si>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</si>
  <si>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</si>
  <si>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</si>
  <si>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</si>
  <si>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</si>
  <si>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</si>
  <si>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</si>
  <si>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</si>
  <si>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</si>
  <si>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</si>
  <si>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</si>
  <si>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</si>
  <si>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</si>
  <si>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</si>
  <si>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</si>
  <si>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</si>
  <si>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</si>
  <si>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</si>
  <si>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</si>
  <si>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</si>
  <si>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</si>
  <si>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</si>
  <si>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</si>
  <si>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</si>
  <si>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</si>
  <si>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</si>
  <si>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119001405</t>
  </si>
  <si>
    <t>Dočasné zajištění potrubí z PE DN do 200 mm</t>
  </si>
  <si>
    <t>m</t>
  </si>
  <si>
    <t>4</t>
  </si>
  <si>
    <t>-1858326982</t>
  </si>
  <si>
    <t>VV</t>
  </si>
  <si>
    <t>0,9*1</t>
  </si>
  <si>
    <t>119001421</t>
  </si>
  <si>
    <t>Dočasné zajištění kabelů a kabelových tratí ze 3 volně ložených kabelů</t>
  </si>
  <si>
    <t>-182322328</t>
  </si>
  <si>
    <t>0,9*72</t>
  </si>
  <si>
    <t>3</t>
  </si>
  <si>
    <t>132354206</t>
  </si>
  <si>
    <t>Hloubení zapažených rýh š do 2000 mm v hornině třídy těžitelnosti II, skupiny 4 objem do 5000 m3</t>
  </si>
  <si>
    <t>m3</t>
  </si>
  <si>
    <t>-35401311</t>
  </si>
  <si>
    <t>6,8*0,9*1,26</t>
  </si>
  <si>
    <t>6,6*0,9*1,63</t>
  </si>
  <si>
    <t>6,8*0,9*1,82</t>
  </si>
  <si>
    <t>6,6*0,9*2,2</t>
  </si>
  <si>
    <t>6,8*0,9*2,46</t>
  </si>
  <si>
    <t>6,6*0,9*2,51</t>
  </si>
  <si>
    <t>6,8*0,9*2,08</t>
  </si>
  <si>
    <t>6,6*0,9*2,30</t>
  </si>
  <si>
    <t>6,8*0,9*2,42</t>
  </si>
  <si>
    <t>6,6*0,9*2,46</t>
  </si>
  <si>
    <t>6,8*0,9*2,18</t>
  </si>
  <si>
    <t>6,6*0,9*2,50</t>
  </si>
  <si>
    <t>6,8*0,9*2,34</t>
  </si>
  <si>
    <t>6,6*0,9*2,54</t>
  </si>
  <si>
    <t>11,33*0,9*1,46</t>
  </si>
  <si>
    <t>Součet</t>
  </si>
  <si>
    <t>139001101</t>
  </si>
  <si>
    <t>Příplatek za ztížení vykopávky v blízkosti podzemního vedení</t>
  </si>
  <si>
    <t>-756633889</t>
  </si>
  <si>
    <t>2*0,9*1,66</t>
  </si>
  <si>
    <t>2*0,9*1,16</t>
  </si>
  <si>
    <t>2*0,9*1,56</t>
  </si>
  <si>
    <t>2*0,9*1,74</t>
  </si>
  <si>
    <t>2*0,9*2,11</t>
  </si>
  <si>
    <t>2*0,9*2,36</t>
  </si>
  <si>
    <t>2*0,9*2,41</t>
  </si>
  <si>
    <t>2*0,9*1,98</t>
  </si>
  <si>
    <t>2*0,9*2,19</t>
  </si>
  <si>
    <t>2*0,9*2,32</t>
  </si>
  <si>
    <t>2*0,9*2,34</t>
  </si>
  <si>
    <t>2*0,9*2,09</t>
  </si>
  <si>
    <t>2*0,9*2,40</t>
  </si>
  <si>
    <t>2*0,9*2,25</t>
  </si>
  <si>
    <t>2*0,9*2,46</t>
  </si>
  <si>
    <t>2*0,9*1,54</t>
  </si>
  <si>
    <t>5</t>
  </si>
  <si>
    <t>151101101</t>
  </si>
  <si>
    <t>Zřízení příložného pažení a rozepření stěn rýh hl do 2 m</t>
  </si>
  <si>
    <t>m2</t>
  </si>
  <si>
    <t>-418505716</t>
  </si>
  <si>
    <t>6,8*2*1,26</t>
  </si>
  <si>
    <t>6,6*2*1,63</t>
  </si>
  <si>
    <t>6,8*2*1,82</t>
  </si>
  <si>
    <t>11,33*2*1,46</t>
  </si>
  <si>
    <t>6</t>
  </si>
  <si>
    <t>151101102</t>
  </si>
  <si>
    <t>Zřízení příložného pažení a rozepření stěn rýh hl přes 2 do 4 m</t>
  </si>
  <si>
    <t>350566499</t>
  </si>
  <si>
    <t>6,6*2*2,2</t>
  </si>
  <si>
    <t>6,8*2*2,46</t>
  </si>
  <si>
    <t>6,6*2*2,51</t>
  </si>
  <si>
    <t>6,8*2*2,08</t>
  </si>
  <si>
    <t>6,6*2*2,30</t>
  </si>
  <si>
    <t>6,8*2*2,42</t>
  </si>
  <si>
    <t>6,6*2*2,46</t>
  </si>
  <si>
    <t>6,8*2*2,18</t>
  </si>
  <si>
    <t>6,6*2*2,50</t>
  </si>
  <si>
    <t>6,8*2*2,34</t>
  </si>
  <si>
    <t>6,6*2*2,54</t>
  </si>
  <si>
    <t>7</t>
  </si>
  <si>
    <t>151101111</t>
  </si>
  <si>
    <t>Odstranění příložného pažení a rozepření stěn rýh hl do 2 m</t>
  </si>
  <si>
    <t>1833709579</t>
  </si>
  <si>
    <t>8</t>
  </si>
  <si>
    <t>151101112</t>
  </si>
  <si>
    <t>Odstranění příložného pažení a rozepření stěn rýh hl přes 2 do 4 m</t>
  </si>
  <si>
    <t>-911136985</t>
  </si>
  <si>
    <t>9</t>
  </si>
  <si>
    <t>162751137</t>
  </si>
  <si>
    <t>Vodorovné přemístění do 10000 m výkopku/sypaniny z horniny třídy těžitelnosti II, skupiny 4 a 5</t>
  </si>
  <si>
    <t>1114419928</t>
  </si>
  <si>
    <t>42,587</t>
  </si>
  <si>
    <t>40,784</t>
  </si>
  <si>
    <t>9,462</t>
  </si>
  <si>
    <t>10</t>
  </si>
  <si>
    <t>162751139</t>
  </si>
  <si>
    <t>Příplatek k vodorovnému přemístění výkopku/sypaniny z horniny třídy těžitelnosti II, skupiny 4 a 5 ZKD 1000 m přes 10000 m</t>
  </si>
  <si>
    <t>1315814300</t>
  </si>
  <si>
    <t>92,833*20 'Přepočtené koeficientem množství</t>
  </si>
  <si>
    <t>11</t>
  </si>
  <si>
    <t>167151112</t>
  </si>
  <si>
    <t>Nakládání výkopku z hornin třídy těžitelnosti II, skupiny 4 a 5 přes 100 m3</t>
  </si>
  <si>
    <t>-1651205635</t>
  </si>
  <si>
    <t>12</t>
  </si>
  <si>
    <t>171251201</t>
  </si>
  <si>
    <t>Uložení sypaniny na skládky nebo meziskládky</t>
  </si>
  <si>
    <t>1865537793</t>
  </si>
  <si>
    <t>13</t>
  </si>
  <si>
    <t>171201231</t>
  </si>
  <si>
    <t>Poplatek za uložení zeminy a kamení na recyklační skládce (skládkovné) kód odpadu 17 05 04</t>
  </si>
  <si>
    <t>t</t>
  </si>
  <si>
    <t>1957306424</t>
  </si>
  <si>
    <t>92,833*1,8 'Přepočtené koeficientem množství</t>
  </si>
  <si>
    <t>14</t>
  </si>
  <si>
    <t>174151101</t>
  </si>
  <si>
    <t>Zásyp jam, šachet rýh nebo kolem objektů sypaninou se zhutněním</t>
  </si>
  <si>
    <t>-1443570659</t>
  </si>
  <si>
    <t>199,866</t>
  </si>
  <si>
    <t>-42,578</t>
  </si>
  <si>
    <t>-9,462</t>
  </si>
  <si>
    <t>M</t>
  </si>
  <si>
    <t>58344171</t>
  </si>
  <si>
    <t>štěrkodrť frakce 0/32</t>
  </si>
  <si>
    <t>285594718</t>
  </si>
  <si>
    <t>2*0,9*(1,26-0,1-0,45)</t>
  </si>
  <si>
    <t>1,5*0,9*(1,63-0,1-0,45)</t>
  </si>
  <si>
    <t>2*0,9*(1,82-0,1-0,45)</t>
  </si>
  <si>
    <t>1,5*0,9*(2,2-0,1-0,45)</t>
  </si>
  <si>
    <t>2*0,9*(2,46-0,1-0,45)</t>
  </si>
  <si>
    <t>1,5*0,9*(2,51-0,1-0,45)</t>
  </si>
  <si>
    <t>2*0,9*(2,08-0,1-0,45)</t>
  </si>
  <si>
    <t>1,5*0,9*(2,30-0,1-0,45)</t>
  </si>
  <si>
    <t>2*0,9*(2,42-0,1-0,45)</t>
  </si>
  <si>
    <t>1,5*0,9*(2,46-0,1-0,45)</t>
  </si>
  <si>
    <t>2*0,9*(2,18-0,1-0,45)</t>
  </si>
  <si>
    <t>1,5*0,9*(2,50-0,1-0,45)</t>
  </si>
  <si>
    <t>2*0,9*(2,34-0,1-0,45)</t>
  </si>
  <si>
    <t>1,5*0,9*(2,54-0,1-0,45)</t>
  </si>
  <si>
    <t>6*0,9*(1,46-0,1-0,45)</t>
  </si>
  <si>
    <t>Mezisoučet</t>
  </si>
  <si>
    <t>40,784*1,8</t>
  </si>
  <si>
    <t>16</t>
  </si>
  <si>
    <t>175151101</t>
  </si>
  <si>
    <t>Obsypání potrubí strojně sypaninou bez prohození, uloženou do 3 m</t>
  </si>
  <si>
    <t>-985751705</t>
  </si>
  <si>
    <t>105,13*0,9*0,45</t>
  </si>
  <si>
    <t>-Pi*0,075*0,075*105,13</t>
  </si>
  <si>
    <t>17</t>
  </si>
  <si>
    <t>58337303</t>
  </si>
  <si>
    <t>štěrkopísek frakce 0/8</t>
  </si>
  <si>
    <t>-957646706</t>
  </si>
  <si>
    <t>40,72*2 'Přepočtené koeficientem množství</t>
  </si>
  <si>
    <t>Vodorovné konstrukce</t>
  </si>
  <si>
    <t>18</t>
  </si>
  <si>
    <t>451572111</t>
  </si>
  <si>
    <t>Lože pod potrubí otevřený výkop z kameniva drobného těženého</t>
  </si>
  <si>
    <t>-1471991964</t>
  </si>
  <si>
    <t>105,13*0,9*0,1</t>
  </si>
  <si>
    <t>Trubní vedení</t>
  </si>
  <si>
    <t>19</t>
  </si>
  <si>
    <t>871313121</t>
  </si>
  <si>
    <t>Montáž kanalizačního potrubí z PVC těsněné gumovým kroužkem otevřený výkop sklon do 20 % DN 160</t>
  </si>
  <si>
    <t>-58441438</t>
  </si>
  <si>
    <t>20</t>
  </si>
  <si>
    <t>28611164</t>
  </si>
  <si>
    <t>trubka kanalizační PVC DN 160x1000mm SN8</t>
  </si>
  <si>
    <t>-1430370125</t>
  </si>
  <si>
    <t>29,126213592233*1,03 'Přepočtené koeficientem množství</t>
  </si>
  <si>
    <t>28611166</t>
  </si>
  <si>
    <t>trubka kanalizační PVC DN 160x5000mm SN8</t>
  </si>
  <si>
    <t>-855621069</t>
  </si>
  <si>
    <t>77,6699029126214*1,03 'Přepočtené koeficientem množství</t>
  </si>
  <si>
    <t>22</t>
  </si>
  <si>
    <t>877315211</t>
  </si>
  <si>
    <t>Montáž tvarovek z tvrdého PVC-systém KG nebo z polypropylenu-systém KG 2000 jednoosé DN 160</t>
  </si>
  <si>
    <t>kus</t>
  </si>
  <si>
    <t>1359807369</t>
  </si>
  <si>
    <t>23</t>
  </si>
  <si>
    <t>28611360</t>
  </si>
  <si>
    <t>koleno kanalizace PVC KG 160x30°</t>
  </si>
  <si>
    <t>154153705</t>
  </si>
  <si>
    <t>24</t>
  </si>
  <si>
    <t>28611361</t>
  </si>
  <si>
    <t>koleno kanalizační PVC KG 160x45°</t>
  </si>
  <si>
    <t>499172028</t>
  </si>
  <si>
    <t>25</t>
  </si>
  <si>
    <t>877315231</t>
  </si>
  <si>
    <t>Montáž víčka z tvrdého PVC-systém KG DN 160</t>
  </si>
  <si>
    <t>-1171308406</t>
  </si>
  <si>
    <t>26</t>
  </si>
  <si>
    <t>28611588</t>
  </si>
  <si>
    <t>zátka kanalizace plastové KG DN 150</t>
  </si>
  <si>
    <t>-1976251846</t>
  </si>
  <si>
    <t>27</t>
  </si>
  <si>
    <t>892312121</t>
  </si>
  <si>
    <t>Tlaková zkouška vzduchem potrubí DN 150 těsnícím vakem ucpávkovým</t>
  </si>
  <si>
    <t>úsek</t>
  </si>
  <si>
    <t>1139499823</t>
  </si>
  <si>
    <t>28</t>
  </si>
  <si>
    <t>894812111</t>
  </si>
  <si>
    <t>Revizní a čistící šachta z PP šachtové dno DN 315/150 přímý tok</t>
  </si>
  <si>
    <t>362071478</t>
  </si>
  <si>
    <t>29</t>
  </si>
  <si>
    <t>894812132</t>
  </si>
  <si>
    <t>Revizní a čistící šachta z PP DN 315 šachtová roura korugovaná bez hrdla světlé hloubky 2000 mm</t>
  </si>
  <si>
    <t>1110427404</t>
  </si>
  <si>
    <t>30</t>
  </si>
  <si>
    <t>894812149</t>
  </si>
  <si>
    <t>Příplatek k rourám revizní a čistící šachty z PP DN 315 za uříznutí šachtové roury</t>
  </si>
  <si>
    <t>-194425748</t>
  </si>
  <si>
    <t>31</t>
  </si>
  <si>
    <t>894812156</t>
  </si>
  <si>
    <t>Revizní a čistící šachta z PP DN 315 poklop plastový pro třídu zatížení A15 s teleskopickou trubkou</t>
  </si>
  <si>
    <t>-163171476</t>
  </si>
  <si>
    <t>32</t>
  </si>
  <si>
    <t>899722114</t>
  </si>
  <si>
    <t>Krytí potrubí z plastů výstražnou fólií z PVC 40 cm</t>
  </si>
  <si>
    <t>446219094</t>
  </si>
  <si>
    <t>998</t>
  </si>
  <si>
    <t>Přesun hmot</t>
  </si>
  <si>
    <t>33</t>
  </si>
  <si>
    <t>998276101</t>
  </si>
  <si>
    <t>Přesun hmot pro trubní vedení z trub z plastických hmot otevřený výkop</t>
  </si>
  <si>
    <t>1499344217</t>
  </si>
  <si>
    <t>22-133-2 - SO 01g-14g Vodovodní přípojky</t>
  </si>
  <si>
    <t>-415959122</t>
  </si>
  <si>
    <t>0,9*15</t>
  </si>
  <si>
    <t>-1819610632</t>
  </si>
  <si>
    <t>0,9*5*14</t>
  </si>
  <si>
    <t>131351204</t>
  </si>
  <si>
    <t>Hloubení jam zapažených v hornině třídy těžitelnosti II skupiny 4 objem do 500 m3 strojně</t>
  </si>
  <si>
    <t>-815616522</t>
  </si>
  <si>
    <t>1,5*1,5*1,5*15</t>
  </si>
  <si>
    <t>-1341056775</t>
  </si>
  <si>
    <t>9,4*0,9*0,89</t>
  </si>
  <si>
    <t>9,23*0,9*0,71</t>
  </si>
  <si>
    <t>9,4*0,9*0,87</t>
  </si>
  <si>
    <t>9,23*0,9*1,03</t>
  </si>
  <si>
    <t>9,4*0,9*1,15</t>
  </si>
  <si>
    <t>9,23*0,9*1,22</t>
  </si>
  <si>
    <t>9,4*0,9*1,00</t>
  </si>
  <si>
    <t>9,23*0,9*0,94</t>
  </si>
  <si>
    <t>9,4*0,9*0,92</t>
  </si>
  <si>
    <t>9,23*0,9*0,91</t>
  </si>
  <si>
    <t>9,4*0,9*0,90</t>
  </si>
  <si>
    <t>9,23*0,9*0,88</t>
  </si>
  <si>
    <t>9,23*0,9*0,87</t>
  </si>
  <si>
    <t>11,28*0,9*1,14</t>
  </si>
  <si>
    <t>906510925</t>
  </si>
  <si>
    <t>2*0,9*1,15</t>
  </si>
  <si>
    <t>2*0,9*0,69</t>
  </si>
  <si>
    <t>2*0,9*1,10</t>
  </si>
  <si>
    <t>2*0,9*0,42</t>
  </si>
  <si>
    <t>2*0,9*1,21</t>
  </si>
  <si>
    <t>2*0,9*0,62</t>
  </si>
  <si>
    <t>2*0,9*1,41</t>
  </si>
  <si>
    <t>2*0,9*0,73</t>
  </si>
  <si>
    <t>2*0,9*1,53</t>
  </si>
  <si>
    <t>2*0,9*0,90</t>
  </si>
  <si>
    <t>2*0,9*1,07</t>
  </si>
  <si>
    <t>2*0,9*0,68</t>
  </si>
  <si>
    <t>2*0,9*1,52</t>
  </si>
  <si>
    <t>2*0,9*0,55</t>
  </si>
  <si>
    <t>2*0,9*1,50</t>
  </si>
  <si>
    <t>2*0,9*0,53</t>
  </si>
  <si>
    <t>2*0,9*1,48</t>
  </si>
  <si>
    <t>2*0,9*0,50</t>
  </si>
  <si>
    <t>2*0,9*1,40</t>
  </si>
  <si>
    <t>2*0,9*1,32</t>
  </si>
  <si>
    <t>2*0,9*0,54</t>
  </si>
  <si>
    <t>2*0,9*1,29</t>
  </si>
  <si>
    <t>2*0,9*0,58</t>
  </si>
  <si>
    <t>2*0,9*1,28</t>
  </si>
  <si>
    <t>2*0,9*0,56</t>
  </si>
  <si>
    <t>-1958059471</t>
  </si>
  <si>
    <t>9,4*2*0,89</t>
  </si>
  <si>
    <t>9,23*2*0,71</t>
  </si>
  <si>
    <t>9,4*2*0,87</t>
  </si>
  <si>
    <t>9,23*2*1,03</t>
  </si>
  <si>
    <t>9,4*2*1,15</t>
  </si>
  <si>
    <t>9,23*2*1,22</t>
  </si>
  <si>
    <t>9,4*2*1,00</t>
  </si>
  <si>
    <t>9,23*2*0,94</t>
  </si>
  <si>
    <t>9,4*2*0,92</t>
  </si>
  <si>
    <t>9,23*2*0,91</t>
  </si>
  <si>
    <t>9,4*2*0,90</t>
  </si>
  <si>
    <t>9,23*2*0,88</t>
  </si>
  <si>
    <t>9,23*2*0,87</t>
  </si>
  <si>
    <t>11,28*2*1,14</t>
  </si>
  <si>
    <t>-1998298580</t>
  </si>
  <si>
    <t>151201102</t>
  </si>
  <si>
    <t>Zřízení zátažného pažení a rozepření stěn rýh hl do 4 m</t>
  </si>
  <si>
    <t>249147142</t>
  </si>
  <si>
    <t>1,5*1,5*4*15</t>
  </si>
  <si>
    <t>151201112</t>
  </si>
  <si>
    <t>Odstranění zátažného pažení a rozepření stěn rýh hl do 4 m</t>
  </si>
  <si>
    <t>998950477</t>
  </si>
  <si>
    <t>-1452184582</t>
  </si>
  <si>
    <t>50,625</t>
  </si>
  <si>
    <t>122,072</t>
  </si>
  <si>
    <t>-(102,293-34,007)</t>
  </si>
  <si>
    <t>1456302276</t>
  </si>
  <si>
    <t>104,411*20 'Přepočtené koeficientem množství</t>
  </si>
  <si>
    <t>-1023813622</t>
  </si>
  <si>
    <t>-999548232</t>
  </si>
  <si>
    <t>-552701535</t>
  </si>
  <si>
    <t>104,411*1,8 'Přepočtené koeficientem množství</t>
  </si>
  <si>
    <t>-130071873</t>
  </si>
  <si>
    <t>-42,337</t>
  </si>
  <si>
    <t>-12,752</t>
  </si>
  <si>
    <t>-(Pi*0,5*0,5*1,3)*15</t>
  </si>
  <si>
    <t>307339772</t>
  </si>
  <si>
    <t>5*0,9*(0,89-0,1-0,332)</t>
  </si>
  <si>
    <t>4,5*0,9*(0,71-0,1-0,332)</t>
  </si>
  <si>
    <t>5*0,9*(0,87-0,1-0,332)</t>
  </si>
  <si>
    <t>4,5*0,9*(1,03-0,1-0,332)</t>
  </si>
  <si>
    <t>5*0,9*(1,15-0,1-0,332)</t>
  </si>
  <si>
    <t>4,5*0,9*(1,22-0,1-0,332)</t>
  </si>
  <si>
    <t>5*0,9*(1,00-0,1-0,332)</t>
  </si>
  <si>
    <t>4,5*0,9*(0,94-0,1-0,332)</t>
  </si>
  <si>
    <t>5*0,9*(0,92-0,1-0,332)</t>
  </si>
  <si>
    <t>4,5*0,9*(0,91-0,1-0,332)</t>
  </si>
  <si>
    <t>5*0,9*(0,90-0,1-0,332)</t>
  </si>
  <si>
    <t>4,5*0,9*(0,88-0,1-0,332)</t>
  </si>
  <si>
    <t>4,5*0,9*(0,87-0,1-0,332)</t>
  </si>
  <si>
    <t>5,5*0,9*(1,14-0,1-0,332)</t>
  </si>
  <si>
    <t>34,007*1,8</t>
  </si>
  <si>
    <t>-893573517</t>
  </si>
  <si>
    <t>141,69*0,9*0,332</t>
  </si>
  <si>
    <t>-Pi*0,016*0,016*141,69</t>
  </si>
  <si>
    <t>1875141851</t>
  </si>
  <si>
    <t>42,223*2 'Přepočtené koeficientem množství</t>
  </si>
  <si>
    <t>-281738553</t>
  </si>
  <si>
    <t>141,69*0,9*0,1</t>
  </si>
  <si>
    <t>871161141</t>
  </si>
  <si>
    <t>Montáž potrubí z PE100 SDR 11 otevřený výkop svařovaných na tupo D 32 x 3,0 mm</t>
  </si>
  <si>
    <t>-2135677315</t>
  </si>
  <si>
    <t>28613110</t>
  </si>
  <si>
    <t>trubka vodovodní PE100 PN 16 SDR11 32x3,0mm</t>
  </si>
  <si>
    <t>-502977109</t>
  </si>
  <si>
    <t>141,69*1,015 'Přepočtené koeficientem množství</t>
  </si>
  <si>
    <t>877161101</t>
  </si>
  <si>
    <t>Montáž elektrospojek na vodovodním potrubí z PE trub d 32</t>
  </si>
  <si>
    <t>1971739323</t>
  </si>
  <si>
    <t>28615969</t>
  </si>
  <si>
    <t>elektrospojka SDR11 PE 100 PN16 D 32mm</t>
  </si>
  <si>
    <t>-2091455204</t>
  </si>
  <si>
    <t>877241126</t>
  </si>
  <si>
    <t>Montáž elektro navrtávacích T-kusů ventil a 360° otočná odbočka na vodovodním potrubí z PE trub d 90/32</t>
  </si>
  <si>
    <t>1187047197</t>
  </si>
  <si>
    <t>28614074</t>
  </si>
  <si>
    <t>tvarovka T-kus navrtávací s ventilem, s odbočkou 360° D 90-32mm</t>
  </si>
  <si>
    <t>1122174253</t>
  </si>
  <si>
    <t>42291054</t>
  </si>
  <si>
    <t>souprava zemní pro navrtávací pas se šoupátkem Rd 2,0m</t>
  </si>
  <si>
    <t>548541040</t>
  </si>
  <si>
    <t>892233122</t>
  </si>
  <si>
    <t>Proplach a dezinfekce vodovodního potrubí DN od 40 do 70</t>
  </si>
  <si>
    <t>-317401989</t>
  </si>
  <si>
    <t>892241111</t>
  </si>
  <si>
    <t>Tlaková zkouška vodou potrubí DN do 80</t>
  </si>
  <si>
    <t>-1439232312</t>
  </si>
  <si>
    <t>892372111</t>
  </si>
  <si>
    <t>Zabezpečení konců potrubí DN do 300 při tlakových zkouškách vodou</t>
  </si>
  <si>
    <t>1245586012</t>
  </si>
  <si>
    <t>893811152</t>
  </si>
  <si>
    <t>Osazení vodoměrné šachty kruhové z PP samonosné pro běžné zatížení D do 1,0 m hl přes 1,2 do 1,5 m</t>
  </si>
  <si>
    <t>1233445475</t>
  </si>
  <si>
    <t>56230582</t>
  </si>
  <si>
    <t>šachta vodoměrná samonosná kruhová 1,0/1,3 m</t>
  </si>
  <si>
    <t>148582623</t>
  </si>
  <si>
    <t>899401112</t>
  </si>
  <si>
    <t>Osazení poklopů litinových šoupátkových</t>
  </si>
  <si>
    <t>1309365199</t>
  </si>
  <si>
    <t>42291352</t>
  </si>
  <si>
    <t>poklop litinový šoupátkový pro zemní soupravy osazení do terénu a do vozovky</t>
  </si>
  <si>
    <t>-533742691</t>
  </si>
  <si>
    <t>34</t>
  </si>
  <si>
    <t>56230636</t>
  </si>
  <si>
    <t>deska podkladová uličního poklopu ventilkového a šoupatového</t>
  </si>
  <si>
    <t>53268817</t>
  </si>
  <si>
    <t>35</t>
  </si>
  <si>
    <t>899721111</t>
  </si>
  <si>
    <t>Signalizační vodič DN do 150 mm na potrubí</t>
  </si>
  <si>
    <t>601080954</t>
  </si>
  <si>
    <t>141,69*2</t>
  </si>
  <si>
    <t>36</t>
  </si>
  <si>
    <t>2121730764</t>
  </si>
  <si>
    <t>141,69</t>
  </si>
  <si>
    <t>37</t>
  </si>
  <si>
    <t>899999900</t>
  </si>
  <si>
    <t>kulový kohout DN25, D+M</t>
  </si>
  <si>
    <t>64</t>
  </si>
  <si>
    <t>-734341850</t>
  </si>
  <si>
    <t>38</t>
  </si>
  <si>
    <t>-567115669</t>
  </si>
  <si>
    <t>soubor</t>
  </si>
  <si>
    <t>22-133-9 - SO 16a Obslužná komunikace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</si>
  <si>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</si>
  <si>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</si>
  <si>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</si>
  <si>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</si>
  <si>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>113107212</t>
  </si>
  <si>
    <t>Odstranění podkladu z kameniva těženého tl 200 mm strojně pl přes 200 m2</t>
  </si>
  <si>
    <t>-656673238</t>
  </si>
  <si>
    <t>47*3,3</t>
  </si>
  <si>
    <t>113107222</t>
  </si>
  <si>
    <t>Odstranění podkladu z kameniva drceného tl 200 mm strojně pl přes 200 m2</t>
  </si>
  <si>
    <t>1298814655</t>
  </si>
  <si>
    <t>113107242</t>
  </si>
  <si>
    <t>Odstranění podkladu živičného tl 100 mm strojně pl přes 200 m2</t>
  </si>
  <si>
    <t>-649235836</t>
  </si>
  <si>
    <t>115101201</t>
  </si>
  <si>
    <t>Čerpání vody na dopravní výšku do 10 m průměrný přítok do 500 l/min</t>
  </si>
  <si>
    <t>hod</t>
  </si>
  <si>
    <t>1072225328</t>
  </si>
  <si>
    <t>115101301</t>
  </si>
  <si>
    <t>Pohotovost čerpací soupravy pro dopravní výšku do 10 m přítok do 500 l/min</t>
  </si>
  <si>
    <t>den</t>
  </si>
  <si>
    <t>-1896274768</t>
  </si>
  <si>
    <t>121151124</t>
  </si>
  <si>
    <t>Sejmutí ornice plochy přes 500 m2 tl vrstvy do 250 mm strojně</t>
  </si>
  <si>
    <t>-522720804</t>
  </si>
  <si>
    <t>5*15</t>
  </si>
  <si>
    <t>20*3</t>
  </si>
  <si>
    <t>10*3</t>
  </si>
  <si>
    <t>67*9</t>
  </si>
  <si>
    <t>25*5</t>
  </si>
  <si>
    <t>4*4</t>
  </si>
  <si>
    <t>(4*4)/2</t>
  </si>
  <si>
    <t>211*11</t>
  </si>
  <si>
    <t>20*7</t>
  </si>
  <si>
    <t>35*6</t>
  </si>
  <si>
    <t>122452206</t>
  </si>
  <si>
    <t>Odkopávky a prokopávky nezapažené pro silnice a dálnice v hornině třídy těžitelnosti II objem do 5000 m3 strojně</t>
  </si>
  <si>
    <t>1384778360</t>
  </si>
  <si>
    <t>31*8,5*0,1</t>
  </si>
  <si>
    <t>31*2*0,25</t>
  </si>
  <si>
    <t>34*4,2*0,1</t>
  </si>
  <si>
    <t>211*6*0,5</t>
  </si>
  <si>
    <t>39*6*0,3</t>
  </si>
  <si>
    <t>5*5,5*0,5</t>
  </si>
  <si>
    <t>((3*3)/2)*0,5</t>
  </si>
  <si>
    <t>((2*0,5)/2)*0,5</t>
  </si>
  <si>
    <t>59*6,5*0,5</t>
  </si>
  <si>
    <t>6*3,8*0,5</t>
  </si>
  <si>
    <t>((4*3)/2)*0,5</t>
  </si>
  <si>
    <t>((5*2,5)/2)*0,5</t>
  </si>
  <si>
    <t>((8*2,8)/2)*0,5</t>
  </si>
  <si>
    <t>120*6,5*0,5</t>
  </si>
  <si>
    <t>81*6,5*0,5</t>
  </si>
  <si>
    <t>((2*2)/2)*0,5</t>
  </si>
  <si>
    <t>((5*5)/2)*0,5</t>
  </si>
  <si>
    <t>19,5*5,8*0,5</t>
  </si>
  <si>
    <t>19,5*5,5*0,5</t>
  </si>
  <si>
    <t>10*1,5*0,5</t>
  </si>
  <si>
    <t>1,8*1,5*0,5</t>
  </si>
  <si>
    <t>(((5*5)/2)*2)*0,5</t>
  </si>
  <si>
    <t>132351256</t>
  </si>
  <si>
    <t>Hloubení rýh nezapažených š do 2000 mm v hornině třídy těžitelnosti II, skupiny 4 objem do 5000 m3 strojně</t>
  </si>
  <si>
    <t>901994982</t>
  </si>
  <si>
    <t>10*1,5*2</t>
  </si>
  <si>
    <t>1,2*1,1*1</t>
  </si>
  <si>
    <t>4,22*1,1*1</t>
  </si>
  <si>
    <t>3,15*1,1*1</t>
  </si>
  <si>
    <t>1,2*1,2*1,16*8</t>
  </si>
  <si>
    <t>305*0,4*0,4</t>
  </si>
  <si>
    <t>162351123</t>
  </si>
  <si>
    <t>Vodorovné přemístění do 500 m výkopku/sypaniny z hornin třídy těžitelnosti II, skupiny 4 a 5</t>
  </si>
  <si>
    <t>-1505800565</t>
  </si>
  <si>
    <t>3648*0,25</t>
  </si>
  <si>
    <t>-1972551199</t>
  </si>
  <si>
    <t>101,59</t>
  </si>
  <si>
    <t>1809,98</t>
  </si>
  <si>
    <t>-1244600915</t>
  </si>
  <si>
    <t>1911,57*20 'Přepočtené koeficientem množství</t>
  </si>
  <si>
    <t>940674578</t>
  </si>
  <si>
    <t>171151103</t>
  </si>
  <si>
    <t>Uložení sypaniny z hornin soudržných do násypů zhutněných</t>
  </si>
  <si>
    <t>-1166378084</t>
  </si>
  <si>
    <t>31*2,5*0,2</t>
  </si>
  <si>
    <t>34*2*0,25</t>
  </si>
  <si>
    <t>39*0,5*0,4</t>
  </si>
  <si>
    <t>58344229</t>
  </si>
  <si>
    <t>štěrkodrť frakce 0/125</t>
  </si>
  <si>
    <t>-235614121</t>
  </si>
  <si>
    <t>1050,65*1,8 'Přepočtené koeficientem množství</t>
  </si>
  <si>
    <t>171251101</t>
  </si>
  <si>
    <t>Uložení sypaniny do násypů nezhutněných</t>
  </si>
  <si>
    <t>-754334320</t>
  </si>
  <si>
    <t>2064936237</t>
  </si>
  <si>
    <t>1608252670</t>
  </si>
  <si>
    <t>1911,57*1,8 'Přepočtené koeficientem množství</t>
  </si>
  <si>
    <t>387582747</t>
  </si>
  <si>
    <t>3*1,1*(1-0,1-0,5)</t>
  </si>
  <si>
    <t>4*1,1*(1-0,1-0,5)</t>
  </si>
  <si>
    <t>-1648752996</t>
  </si>
  <si>
    <t>1,2*1,1*(1-0,1-0,5)</t>
  </si>
  <si>
    <t>3,608*1,8 'Přepočtené koeficientem množství</t>
  </si>
  <si>
    <t>58343810</t>
  </si>
  <si>
    <t>kamenivo drcené hrubé frakce 4/8</t>
  </si>
  <si>
    <t>1625030343</t>
  </si>
  <si>
    <t>30*2 'Přepočtené koeficientem množství</t>
  </si>
  <si>
    <t>-1185820534</t>
  </si>
  <si>
    <t>1,2*1,1*0,5</t>
  </si>
  <si>
    <t>4,22*1,1*0,5</t>
  </si>
  <si>
    <t>3,15*1,1*0,5</t>
  </si>
  <si>
    <t>-Pi*0,1*0,1*8,57</t>
  </si>
  <si>
    <t>-0,63*0,63*1,16*8</t>
  </si>
  <si>
    <t>-114948357</t>
  </si>
  <si>
    <t>14,124*2 'Přepočtené koeficientem množství</t>
  </si>
  <si>
    <t>181351103</t>
  </si>
  <si>
    <t>Rozprostření ornice tl vrstvy do 200 mm pl do 500 m2 v rovině nebo ve svahu do 1:5 strojně</t>
  </si>
  <si>
    <t>-2115293013</t>
  </si>
  <si>
    <t>51*0,5</t>
  </si>
  <si>
    <t>(2*1)/2</t>
  </si>
  <si>
    <t>10*1,5</t>
  </si>
  <si>
    <t>13,5*1,5*6</t>
  </si>
  <si>
    <t>4,5*1,5*7</t>
  </si>
  <si>
    <t>12*1*2</t>
  </si>
  <si>
    <t>12*6</t>
  </si>
  <si>
    <t>-10*1,5</t>
  </si>
  <si>
    <t>20*0,35</t>
  </si>
  <si>
    <t>10*0,35</t>
  </si>
  <si>
    <t>181411131</t>
  </si>
  <si>
    <t>Založení parkového trávníku výsevem plochy do 1000 m2 v rovině a ve svahu do 1:5</t>
  </si>
  <si>
    <t>-594708032</t>
  </si>
  <si>
    <t>00572410</t>
  </si>
  <si>
    <t>osivo směs travní parková</t>
  </si>
  <si>
    <t>kg</t>
  </si>
  <si>
    <t>565110334</t>
  </si>
  <si>
    <t>302,75*0,015 'Přepočtené koeficientem množství</t>
  </si>
  <si>
    <t>181951114</t>
  </si>
  <si>
    <t>Úprava pláně v hornině třídy těžitelnosti II, skupiny 4 a 5 se zhutněním</t>
  </si>
  <si>
    <t>-773419288</t>
  </si>
  <si>
    <t>120,3</t>
  </si>
  <si>
    <t>2101,3</t>
  </si>
  <si>
    <t>Zakládání</t>
  </si>
  <si>
    <t>211971110</t>
  </si>
  <si>
    <t>Zřízení opláštění žeber nebo trativodů geotextilií v rýze nebo zářezu sklonu do 1:2</t>
  </si>
  <si>
    <t>-158526102</t>
  </si>
  <si>
    <t>2*Pi*0,05*(67+199+39)</t>
  </si>
  <si>
    <t>69311067</t>
  </si>
  <si>
    <t>geotextilie netkaná separační, ochranná, filtrační, drenážní PP 250g/m2</t>
  </si>
  <si>
    <t>-505779161</t>
  </si>
  <si>
    <t>95,819*1,3 'Přepočtené koeficientem množství</t>
  </si>
  <si>
    <t>212752401</t>
  </si>
  <si>
    <t>Trativod z drenážních trubek korugovaných PE-HD SN 8 perforace 360° včetně lože otevřený výkop DN 100 pro liniové stavby</t>
  </si>
  <si>
    <t>772879514</t>
  </si>
  <si>
    <t>67+199+39</t>
  </si>
  <si>
    <t>21275241R</t>
  </si>
  <si>
    <t>Napojení trativodu na uliční vpusť, D+M</t>
  </si>
  <si>
    <t>735096467</t>
  </si>
  <si>
    <t>21275242R</t>
  </si>
  <si>
    <t>Napojení trativodu na přípojku liniového žlabu, D+M</t>
  </si>
  <si>
    <t>-1221661507</t>
  </si>
  <si>
    <t>-1440843719</t>
  </si>
  <si>
    <t>1,2*1,1*0,1</t>
  </si>
  <si>
    <t>4*1,1*0,1</t>
  </si>
  <si>
    <t>3*1,1*0,1</t>
  </si>
  <si>
    <t>451573111</t>
  </si>
  <si>
    <t>Lože pod potrubí otevřený výkop ze štěrkopísku</t>
  </si>
  <si>
    <t>-1709435225</t>
  </si>
  <si>
    <t>1,2*1,2*0,1*8</t>
  </si>
  <si>
    <t>Komunikace pozemní</t>
  </si>
  <si>
    <t>564851111</t>
  </si>
  <si>
    <t>Podklad ze štěrkodrtě ŠD tl 150 mm</t>
  </si>
  <si>
    <t>-600608377</t>
  </si>
  <si>
    <t>54*1,85</t>
  </si>
  <si>
    <t>12*1,7</t>
  </si>
  <si>
    <t>564861111</t>
  </si>
  <si>
    <t>Podklad ze štěrkodrtě ŠD tl 200 mm</t>
  </si>
  <si>
    <t>-934547725</t>
  </si>
  <si>
    <t>5*5,5</t>
  </si>
  <si>
    <t>(3*3)/2</t>
  </si>
  <si>
    <t>(2*0,5)/2</t>
  </si>
  <si>
    <t>59*6,5</t>
  </si>
  <si>
    <t>6*3,8</t>
  </si>
  <si>
    <t>(4*3)/2</t>
  </si>
  <si>
    <t>(5*2,5)/2</t>
  </si>
  <si>
    <t>(8*2,8)/2</t>
  </si>
  <si>
    <t>120*6,5</t>
  </si>
  <si>
    <t>81*6,5</t>
  </si>
  <si>
    <t>(2*2)/2</t>
  </si>
  <si>
    <t>(5*5)/2</t>
  </si>
  <si>
    <t>19,5*5,8</t>
  </si>
  <si>
    <t>19,5*5,5</t>
  </si>
  <si>
    <t>1,8*1,5</t>
  </si>
  <si>
    <t>((5*5)/2)*2</t>
  </si>
  <si>
    <t>565145121</t>
  </si>
  <si>
    <t>Asfaltový beton vrstva podkladní ACP 16 (obalované kamenivo OKS) tl 60 mm š přes 3 m</t>
  </si>
  <si>
    <t>-624770710</t>
  </si>
  <si>
    <t>59*5,5</t>
  </si>
  <si>
    <t>6*3,3</t>
  </si>
  <si>
    <t>120*5,5</t>
  </si>
  <si>
    <t>81*5,5</t>
  </si>
  <si>
    <t>19,5*4,8</t>
  </si>
  <si>
    <t>19,5*4,5</t>
  </si>
  <si>
    <t>10*1</t>
  </si>
  <si>
    <t>1,8*1</t>
  </si>
  <si>
    <t>567122111</t>
  </si>
  <si>
    <t>Podklad ze směsi stmelené cementem SC C 8/10 (KSC I) tl 120 mm</t>
  </si>
  <si>
    <t>1907469241</t>
  </si>
  <si>
    <t>567132111</t>
  </si>
  <si>
    <t>Podklad ze směsi stmelené cementem SC C 8/10 (KSC I) tl 160 mm</t>
  </si>
  <si>
    <t>372335620</t>
  </si>
  <si>
    <t>39</t>
  </si>
  <si>
    <t>573111113</t>
  </si>
  <si>
    <t>Postřik živičný infiltrační s posypem z asfaltu množství 1,5 kg/m2</t>
  </si>
  <si>
    <t>2077355927</t>
  </si>
  <si>
    <t>40</t>
  </si>
  <si>
    <t>573231108</t>
  </si>
  <si>
    <t>Postřik živičný spojovací ze silniční emulze v množství 0,50 kg/m2</t>
  </si>
  <si>
    <t>-1508718431</t>
  </si>
  <si>
    <t>41</t>
  </si>
  <si>
    <t>577134121</t>
  </si>
  <si>
    <t>Asfaltový beton vrstva obrusná ACO 11 (ABS) tř. I tl 40 mm š přes 3 m z nemodifikovaného asfaltu</t>
  </si>
  <si>
    <t>-212450721</t>
  </si>
  <si>
    <t>42</t>
  </si>
  <si>
    <t>596211112</t>
  </si>
  <si>
    <t>Kladení zámkové dlažby komunikací pro pěší tl 60 mm skupiny A pl do 300 m2</t>
  </si>
  <si>
    <t>378629890</t>
  </si>
  <si>
    <t>43</t>
  </si>
  <si>
    <t>59245018</t>
  </si>
  <si>
    <t>dlažba tvar obdélník betonová 200x100x60mm přírodní</t>
  </si>
  <si>
    <t>1518429222</t>
  </si>
  <si>
    <t>-1,85*0,8</t>
  </si>
  <si>
    <t>-3*0,4</t>
  </si>
  <si>
    <t>-4*0,4*2</t>
  </si>
  <si>
    <t>44</t>
  </si>
  <si>
    <t>59245006</t>
  </si>
  <si>
    <t>dlažba tvar obdélník betonová pro nevidomé 200x100x60mm barevná</t>
  </si>
  <si>
    <t>-1863695899</t>
  </si>
  <si>
    <t>1,85*0,8</t>
  </si>
  <si>
    <t>3*0,4</t>
  </si>
  <si>
    <t>4*0,4*2</t>
  </si>
  <si>
    <t>45</t>
  </si>
  <si>
    <t>596212212</t>
  </si>
  <si>
    <t>Kladení zámkové dlažby pozemních komunikací tl 80 mm skupiny A pl do 300 m2</t>
  </si>
  <si>
    <t>-1086003238</t>
  </si>
  <si>
    <t>46</t>
  </si>
  <si>
    <t>59245005</t>
  </si>
  <si>
    <t>dlažba tvar obdélník betonová 200x100x80mm barevná</t>
  </si>
  <si>
    <t>-1637076952</t>
  </si>
  <si>
    <t>47</t>
  </si>
  <si>
    <t>871353121</t>
  </si>
  <si>
    <t>Montáž kanalizačního potrubí z PVC těsněné gumovým kroužkem otevřený výkop sklon do 20 % DN 200</t>
  </si>
  <si>
    <t>324212677</t>
  </si>
  <si>
    <t>3,15+4,22+1,2</t>
  </si>
  <si>
    <t>48</t>
  </si>
  <si>
    <t>28612007</t>
  </si>
  <si>
    <t>trubka kanalizační PVC plnostěnná třívrstvá DN 200x1000mm SN12</t>
  </si>
  <si>
    <t>1184640319</t>
  </si>
  <si>
    <t>8,57*1,03 'Přepočtené koeficientem množství</t>
  </si>
  <si>
    <t>49</t>
  </si>
  <si>
    <t>877355211</t>
  </si>
  <si>
    <t>Montáž tvarovek z tvrdého PVC-systém KG nebo z polypropylenu-systém KG 2000 jednoosé DN 200</t>
  </si>
  <si>
    <t>-1199535968</t>
  </si>
  <si>
    <t>50</t>
  </si>
  <si>
    <t>28611366</t>
  </si>
  <si>
    <t>koleno kanalizace PVC KG 200x45°</t>
  </si>
  <si>
    <t>-1190403206</t>
  </si>
  <si>
    <t>51</t>
  </si>
  <si>
    <t>28611365</t>
  </si>
  <si>
    <t>koleno kanalizace PVC KG 200x30°</t>
  </si>
  <si>
    <t>1575586225</t>
  </si>
  <si>
    <t>52</t>
  </si>
  <si>
    <t>28611364</t>
  </si>
  <si>
    <t>koleno kanalizace PVC KG 200x15°</t>
  </si>
  <si>
    <t>-224593308</t>
  </si>
  <si>
    <t>53</t>
  </si>
  <si>
    <t>877355231</t>
  </si>
  <si>
    <t>Montáž víčka z tvrdého PVC-systém KG DN 200</t>
  </si>
  <si>
    <t>-1075530971</t>
  </si>
  <si>
    <t>54</t>
  </si>
  <si>
    <t>28611724</t>
  </si>
  <si>
    <t>víčko kanalizace plastové KG DN 200</t>
  </si>
  <si>
    <t>66272824</t>
  </si>
  <si>
    <t>55</t>
  </si>
  <si>
    <t>895941111</t>
  </si>
  <si>
    <t>Zřízení vpusti kanalizační uliční z betonových dílců typ UV-50 normální</t>
  </si>
  <si>
    <t>-540506790</t>
  </si>
  <si>
    <t>56</t>
  </si>
  <si>
    <t>895100101</t>
  </si>
  <si>
    <t>rám s mříží, zatížení 40 tun</t>
  </si>
  <si>
    <t>1074582845</t>
  </si>
  <si>
    <t>57</t>
  </si>
  <si>
    <t>895100102</t>
  </si>
  <si>
    <t>horní dílec pro čtvercovou mříž TBV 50/18-20 CP</t>
  </si>
  <si>
    <t>2136478713</t>
  </si>
  <si>
    <t>58</t>
  </si>
  <si>
    <t>895100103</t>
  </si>
  <si>
    <t>průběžný dílec nízký TBV-Q 50/29 SN</t>
  </si>
  <si>
    <t>-1073079827</t>
  </si>
  <si>
    <t>59</t>
  </si>
  <si>
    <t>895100104</t>
  </si>
  <si>
    <t>průběžný dílec vysoký vzor Brno s odtokem TBV 50/59 SO Brno</t>
  </si>
  <si>
    <t>-574566333</t>
  </si>
  <si>
    <t>60</t>
  </si>
  <si>
    <t>895100105</t>
  </si>
  <si>
    <t>spodní dílec TBV-Q 50/19 KN</t>
  </si>
  <si>
    <t>945242183</t>
  </si>
  <si>
    <t>61</t>
  </si>
  <si>
    <t>-873576845</t>
  </si>
  <si>
    <t>1,2+3,15+4,22</t>
  </si>
  <si>
    <t>62</t>
  </si>
  <si>
    <t>899901001</t>
  </si>
  <si>
    <t>Napojení liniového žlabu LZ1 do potrubí propustku, D+M</t>
  </si>
  <si>
    <t>-345335915</t>
  </si>
  <si>
    <t>Ostatní konstrukce a práce, bourání</t>
  </si>
  <si>
    <t>63</t>
  </si>
  <si>
    <t>914111121</t>
  </si>
  <si>
    <t>Montáž svislé dopravní značky do velikosti 2 m2 objímkami na sloupek nebo konzolu</t>
  </si>
  <si>
    <t>1383150519</t>
  </si>
  <si>
    <t>4044562R</t>
  </si>
  <si>
    <t>IZ 8a/b Zóna s dopravním omezením</t>
  </si>
  <si>
    <t>-1547893150</t>
  </si>
  <si>
    <t>65</t>
  </si>
  <si>
    <t>914511112</t>
  </si>
  <si>
    <t>Montáž sloupku dopravních značek délky do 3,5 m s betonovým základem a patkou</t>
  </si>
  <si>
    <t>1655380447</t>
  </si>
  <si>
    <t>66</t>
  </si>
  <si>
    <t>40445225</t>
  </si>
  <si>
    <t>sloupek pro dopravní značku Zn D 60mm v 3,5m</t>
  </si>
  <si>
    <t>-1207834918</t>
  </si>
  <si>
    <t>67</t>
  </si>
  <si>
    <t>916111123</t>
  </si>
  <si>
    <t>Osazení obruby z drobných kostek s boční opěrou do lože z betonu prostého</t>
  </si>
  <si>
    <t>-1683949032</t>
  </si>
  <si>
    <t>17+17</t>
  </si>
  <si>
    <t>13+13</t>
  </si>
  <si>
    <t>68</t>
  </si>
  <si>
    <t>58381007</t>
  </si>
  <si>
    <t>kostka štípaná dlažební žula drobná 8/10</t>
  </si>
  <si>
    <t>761441519</t>
  </si>
  <si>
    <t>60*0,1 'Přepočtené koeficientem množství</t>
  </si>
  <si>
    <t>69</t>
  </si>
  <si>
    <t>916131213</t>
  </si>
  <si>
    <t>Osazení silničního obrubníku betonového stojatého s boční opěrou do lože z betonu prostého</t>
  </si>
  <si>
    <t>-2039401469</t>
  </si>
  <si>
    <t>216,5+220,8+120</t>
  </si>
  <si>
    <t>70</t>
  </si>
  <si>
    <t>59217031</t>
  </si>
  <si>
    <t>obrubník betonový silniční 1000x150x250mm</t>
  </si>
  <si>
    <t>1397429265</t>
  </si>
  <si>
    <t>53-3</t>
  </si>
  <si>
    <t>55-4,5</t>
  </si>
  <si>
    <t>171-(6*14)</t>
  </si>
  <si>
    <t>4,5</t>
  </si>
  <si>
    <t>39-4,5-10</t>
  </si>
  <si>
    <t>71</t>
  </si>
  <si>
    <t>59217034</t>
  </si>
  <si>
    <t>obrubník betonový silniční 1000x150x300mm</t>
  </si>
  <si>
    <t>1603375927</t>
  </si>
  <si>
    <t>4,8+209+7</t>
  </si>
  <si>
    <t>72</t>
  </si>
  <si>
    <t>59217029</t>
  </si>
  <si>
    <t>obrubník betonový silniční nájezdový 1000x150x150mm</t>
  </si>
  <si>
    <t>93677273</t>
  </si>
  <si>
    <t>4,5+4+4,5+10+2+3</t>
  </si>
  <si>
    <t>6*14</t>
  </si>
  <si>
    <t>4*2</t>
  </si>
  <si>
    <t>73</t>
  </si>
  <si>
    <t>916231213</t>
  </si>
  <si>
    <t>Osazení chodníkového obrubníku betonového stojatého s boční opěrou do lože z betonu prostého</t>
  </si>
  <si>
    <t>996527602</t>
  </si>
  <si>
    <t>5,5*3</t>
  </si>
  <si>
    <t>9,3</t>
  </si>
  <si>
    <t>1*4</t>
  </si>
  <si>
    <t>74</t>
  </si>
  <si>
    <t>59217019</t>
  </si>
  <si>
    <t>obrubník betonový chodníkový 1000x100x200mm</t>
  </si>
  <si>
    <t>1974839273</t>
  </si>
  <si>
    <t>75</t>
  </si>
  <si>
    <t>916991121</t>
  </si>
  <si>
    <t>Lože pod obrubníky, krajníky nebo obruby z dlažebních kostek z betonu prostého</t>
  </si>
  <si>
    <t>731600331</t>
  </si>
  <si>
    <t>13,8*0,6*0,1</t>
  </si>
  <si>
    <t>13,8*0,4*0,1*2</t>
  </si>
  <si>
    <t>9*0,82*0,1</t>
  </si>
  <si>
    <t>9*0,625*0,1*2</t>
  </si>
  <si>
    <t>89,8*0,3*0,2</t>
  </si>
  <si>
    <t>216,5*0,3*0,2</t>
  </si>
  <si>
    <t>220,8*0,3*0,2</t>
  </si>
  <si>
    <t>120*0,3*0,2</t>
  </si>
  <si>
    <t>76</t>
  </si>
  <si>
    <t>919726202</t>
  </si>
  <si>
    <t>Geotextilie pro vyztužení, separaci a filtraci tkaná z PP podélná pevnost v tahu přes 15 do 50 kN/m</t>
  </si>
  <si>
    <t>-1546050435</t>
  </si>
  <si>
    <t>31*2,5</t>
  </si>
  <si>
    <t>34*2</t>
  </si>
  <si>
    <t>39*0,5</t>
  </si>
  <si>
    <t>((3*3)/2)</t>
  </si>
  <si>
    <t>((2*0,5)/2)</t>
  </si>
  <si>
    <t>((4*3)/2)</t>
  </si>
  <si>
    <t>((5*2,5)/2)</t>
  </si>
  <si>
    <t>((8*2,8)/2)</t>
  </si>
  <si>
    <t>((2*2)/2)</t>
  </si>
  <si>
    <t>((5*5)/2)</t>
  </si>
  <si>
    <t>(((5*5)/2)*2)</t>
  </si>
  <si>
    <t>77</t>
  </si>
  <si>
    <t>935100109</t>
  </si>
  <si>
    <t>Doprava betonových liniových žlabů</t>
  </si>
  <si>
    <t>1447320182</t>
  </si>
  <si>
    <t>78</t>
  </si>
  <si>
    <t>935113212</t>
  </si>
  <si>
    <t>Osazení odvodňovacího betonového žlabu s krycím roštem šířky přes 200 mm</t>
  </si>
  <si>
    <t>1258631715</t>
  </si>
  <si>
    <t>13,8+5,5+3,5</t>
  </si>
  <si>
    <t>79</t>
  </si>
  <si>
    <t>935100101</t>
  </si>
  <si>
    <t>liniový betonový žlab DN300, l=1m</t>
  </si>
  <si>
    <t>-1602128280</t>
  </si>
  <si>
    <t>80</t>
  </si>
  <si>
    <t>935100102</t>
  </si>
  <si>
    <t>liniový betonový žlab DN300 mm, l=1m, se spodním odtokem DN200</t>
  </si>
  <si>
    <t>-1968605316</t>
  </si>
  <si>
    <t>81</t>
  </si>
  <si>
    <t>935100103</t>
  </si>
  <si>
    <t>čelní, koncová stěna pro žlab DN300</t>
  </si>
  <si>
    <t>-1022066238</t>
  </si>
  <si>
    <t>82</t>
  </si>
  <si>
    <t>935100104</t>
  </si>
  <si>
    <t>litinová mříž D400 pro žab DN300, l=500 mm</t>
  </si>
  <si>
    <t>-1948375887</t>
  </si>
  <si>
    <t>83</t>
  </si>
  <si>
    <t>935100105</t>
  </si>
  <si>
    <t>liniový betonový žlab DN500, l=1m</t>
  </si>
  <si>
    <t>-1425293861</t>
  </si>
  <si>
    <t>84</t>
  </si>
  <si>
    <t>935100106</t>
  </si>
  <si>
    <t>liniový betonový žlab DN500, l=1m, se spodním odtokem DN200</t>
  </si>
  <si>
    <t>16993764</t>
  </si>
  <si>
    <t>85</t>
  </si>
  <si>
    <t>935100107</t>
  </si>
  <si>
    <t>čelní, koncová stěna pro žlab DN500</t>
  </si>
  <si>
    <t>-278149997</t>
  </si>
  <si>
    <t>86</t>
  </si>
  <si>
    <t>935100108</t>
  </si>
  <si>
    <t>litinová mříž D400 pro žab DN500, l=500 mm</t>
  </si>
  <si>
    <t>1836369985</t>
  </si>
  <si>
    <t>87</t>
  </si>
  <si>
    <t>966006132</t>
  </si>
  <si>
    <t>Odstranění značek dopravních nebo orientačních se sloupky s betonovými patkami</t>
  </si>
  <si>
    <t>1428746731</t>
  </si>
  <si>
    <t>997</t>
  </si>
  <si>
    <t>Přesun sutě</t>
  </si>
  <si>
    <t>88</t>
  </si>
  <si>
    <t>997221551</t>
  </si>
  <si>
    <t>Vodorovná doprava suti ze sypkých materiálů do 1 km</t>
  </si>
  <si>
    <t>1342935394</t>
  </si>
  <si>
    <t>89</t>
  </si>
  <si>
    <t>997221559</t>
  </si>
  <si>
    <t>Příplatek ZKD 1 km u vodorovné dopravy suti ze sypkých materiálů</t>
  </si>
  <si>
    <t>-95299557</t>
  </si>
  <si>
    <t>92,509*14 'Přepočtené koeficientem množství</t>
  </si>
  <si>
    <t>90</t>
  </si>
  <si>
    <t>997221571</t>
  </si>
  <si>
    <t>Vodorovná doprava vybouraných hmot do 1 km</t>
  </si>
  <si>
    <t>1897147172</t>
  </si>
  <si>
    <t>91</t>
  </si>
  <si>
    <t>997221579</t>
  </si>
  <si>
    <t>Příplatek ZKD 1 km u vodorovné dopravy vybouraných hmot</t>
  </si>
  <si>
    <t>-455580582</t>
  </si>
  <si>
    <t>34,122*14 'Přepočtené koeficientem množství</t>
  </si>
  <si>
    <t>92</t>
  </si>
  <si>
    <t>997221611</t>
  </si>
  <si>
    <t>Nakládání suti na dopravní prostředky pro vodorovnou dopravu</t>
  </si>
  <si>
    <t>-1158890545</t>
  </si>
  <si>
    <t>93</t>
  </si>
  <si>
    <t>997221612</t>
  </si>
  <si>
    <t>Nakládání vybouraných hmot na dopravní prostředky pro vodorovnou dopravu</t>
  </si>
  <si>
    <t>-1392393211</t>
  </si>
  <si>
    <t>94</t>
  </si>
  <si>
    <t>997221873</t>
  </si>
  <si>
    <t>Poplatek za uložení stavebního odpadu na recyklační skládce (skládkovné) zeminy a kamení zatříděného do Katalogu odpadů pod kódem 17 05 04</t>
  </si>
  <si>
    <t>1124657168</t>
  </si>
  <si>
    <t>95</t>
  </si>
  <si>
    <t>997221875</t>
  </si>
  <si>
    <t>Poplatek za uložení stavebního odpadu na recyklační skládce (skládkovné) asfaltového bez obsahu dehtu zatříděného do Katalogu odpadů pod kódem 17 03 02</t>
  </si>
  <si>
    <t>1393140833</t>
  </si>
  <si>
    <t>96</t>
  </si>
  <si>
    <t>998225111</t>
  </si>
  <si>
    <t>Přesun hmot pro pozemní komunikace s krytem z kamene, monolitickým betonovým nebo živičným</t>
  </si>
  <si>
    <t>1930255548</t>
  </si>
  <si>
    <t>22-133-10 - SO 16b Chodník a sjezdy na pozemky rodinných domů</t>
  </si>
  <si>
    <t>1003005564</t>
  </si>
  <si>
    <t>211,55*3*0,4</t>
  </si>
  <si>
    <t>1556306950</t>
  </si>
  <si>
    <t>253,86-148,785</t>
  </si>
  <si>
    <t>-329420841</t>
  </si>
  <si>
    <t>105,075*20 'Přepočtené koeficientem množství</t>
  </si>
  <si>
    <t>1597734136</t>
  </si>
  <si>
    <t>-2017143213</t>
  </si>
  <si>
    <t>212,55*3,5*0,2</t>
  </si>
  <si>
    <t>-864082507</t>
  </si>
  <si>
    <t>-675349834</t>
  </si>
  <si>
    <t>105,075*1,8 'Přepočtené koeficientem množství</t>
  </si>
  <si>
    <t>-21910134</t>
  </si>
  <si>
    <t>(11+4,5+13,5+4,5+13,5+4,5+13,5+4,5+13,5+4,5+13,5+4,5+13,5+4,5+3)*0,4</t>
  </si>
  <si>
    <t>-1058462474</t>
  </si>
  <si>
    <t>77301527</t>
  </si>
  <si>
    <t>50,6*0,015 'Přepočtené koeficientem množství</t>
  </si>
  <si>
    <t>-1499951805</t>
  </si>
  <si>
    <t>189,75+285,6</t>
  </si>
  <si>
    <t>1842695076</t>
  </si>
  <si>
    <t>(11+4,5+13,5+4,5+13,5+4,5+13,5+4,5+13,5+4,5+13,5+4,5+13,5+4,5+3)*1,5</t>
  </si>
  <si>
    <t>1786492002</t>
  </si>
  <si>
    <t>6*3,4*14</t>
  </si>
  <si>
    <t>439340047</t>
  </si>
  <si>
    <t>596211113</t>
  </si>
  <si>
    <t>Kladení zámkové dlažby komunikací pro pěší ručně tl 60 mm skupiny A pl přes 300 m2</t>
  </si>
  <si>
    <t>1213782021</t>
  </si>
  <si>
    <t>-1676697445</t>
  </si>
  <si>
    <t>-0,4*1,5</t>
  </si>
  <si>
    <t>-321292192</t>
  </si>
  <si>
    <t>1,5*0,4</t>
  </si>
  <si>
    <t>596212213</t>
  </si>
  <si>
    <t>Kladení zámkové dlažby pozemních komunikací ručně tl 80 mm skupiny A pl přes 300 m2</t>
  </si>
  <si>
    <t>745645900</t>
  </si>
  <si>
    <t>-686179616</t>
  </si>
  <si>
    <t>6*3*14</t>
  </si>
  <si>
    <t>59245226</t>
  </si>
  <si>
    <t>dlažba tvar obdélník betonová pro nevidomé 200x100x80mm barevná</t>
  </si>
  <si>
    <t>1571861703</t>
  </si>
  <si>
    <t>6*0,4*14</t>
  </si>
  <si>
    <t>-1420333183</t>
  </si>
  <si>
    <t>11+14</t>
  </si>
  <si>
    <t>0,4*14*2</t>
  </si>
  <si>
    <t>1,5*14*2</t>
  </si>
  <si>
    <t>9*7</t>
  </si>
  <si>
    <t>27*6</t>
  </si>
  <si>
    <t>488766183</t>
  </si>
  <si>
    <t>40333377</t>
  </si>
  <si>
    <t>308,2*0,3*0,2</t>
  </si>
  <si>
    <t>998223011</t>
  </si>
  <si>
    <t>Přesun hmot pro pozemní komunikace s krytem dlážděným</t>
  </si>
  <si>
    <t>1220424683</t>
  </si>
  <si>
    <t>22-133-11 - SO 17a Úprava silnice III/4199</t>
  </si>
  <si>
    <t>Odstranění podkladu z kameniva těženého tl přes 100 do 200 mm strojně pl přes 200 m2</t>
  </si>
  <si>
    <t>727580673</t>
  </si>
  <si>
    <t>95*1</t>
  </si>
  <si>
    <t>40*1</t>
  </si>
  <si>
    <t>32*0,55</t>
  </si>
  <si>
    <t>100*0,5</t>
  </si>
  <si>
    <t>19*0,5</t>
  </si>
  <si>
    <t>5*0,5</t>
  </si>
  <si>
    <t>40,5*0,5</t>
  </si>
  <si>
    <t>4*0,5</t>
  </si>
  <si>
    <t>113107231</t>
  </si>
  <si>
    <t>Odstranění podkladu z betonu prostého tl přes 100 do 150 mm strojně pl přes 200 m2</t>
  </si>
  <si>
    <t>-39521726</t>
  </si>
  <si>
    <t>Odstranění podkladu živičného tl přes 50 do 100 mm strojně pl přes 200 m2</t>
  </si>
  <si>
    <t>-884264907</t>
  </si>
  <si>
    <t>113154112</t>
  </si>
  <si>
    <t>Frézování živičného krytu tl 40 mm pruh š 0,5 m pl do 500 m2 bez překážek v trase</t>
  </si>
  <si>
    <t>-707523313</t>
  </si>
  <si>
    <t>387450135</t>
  </si>
  <si>
    <t>11*1,12*0,1</t>
  </si>
  <si>
    <t>8*1,02*0,1</t>
  </si>
  <si>
    <t>8*0,7*0,1</t>
  </si>
  <si>
    <t>10*0,5*0,1</t>
  </si>
  <si>
    <t>10*0,7*0,1</t>
  </si>
  <si>
    <t>8*0,75*0,1</t>
  </si>
  <si>
    <t>76*0,75*0,1</t>
  </si>
  <si>
    <t>78*0,95*0,1</t>
  </si>
  <si>
    <t>12*0,85*0,1</t>
  </si>
  <si>
    <t>633118800</t>
  </si>
  <si>
    <t>-409568884</t>
  </si>
  <si>
    <t>18,538*20 'Přepočtené koeficientem množství</t>
  </si>
  <si>
    <t>-1490445357</t>
  </si>
  <si>
    <t>1319214150</t>
  </si>
  <si>
    <t>-1580723044</t>
  </si>
  <si>
    <t>18,538*1,8 'Přepočtené koeficientem množství</t>
  </si>
  <si>
    <t>1449522694</t>
  </si>
  <si>
    <t>-1254404931</t>
  </si>
  <si>
    <t>Úprava pláně v hornině třídy těžitelnosti II skupiny 4 a 5 se zhutněním strojně</t>
  </si>
  <si>
    <t>-1303916966</t>
  </si>
  <si>
    <t>238,85</t>
  </si>
  <si>
    <t>11*1,12</t>
  </si>
  <si>
    <t>8*1,02</t>
  </si>
  <si>
    <t>8*0,7</t>
  </si>
  <si>
    <t>10*0,5</t>
  </si>
  <si>
    <t>10*0,7</t>
  </si>
  <si>
    <t>8*0,75</t>
  </si>
  <si>
    <t>76*0,75</t>
  </si>
  <si>
    <t>78*0,95</t>
  </si>
  <si>
    <t>12*0,85</t>
  </si>
  <si>
    <t>Podklad ze štěrkodrtě ŠD plochy přes 100 m2 tl 200 mm</t>
  </si>
  <si>
    <t>1293993308</t>
  </si>
  <si>
    <t>565155121</t>
  </si>
  <si>
    <t>Asfaltový beton vrstva podkladní ACP 16 (obalované kamenivo OKS) tl 70 mm š přes 3 m</t>
  </si>
  <si>
    <t>1125102224</t>
  </si>
  <si>
    <t>567122112</t>
  </si>
  <si>
    <t>Podklad ze směsi stmelené cementem SC C 8/10 (KSC I) tl 130 mm</t>
  </si>
  <si>
    <t>897923268</t>
  </si>
  <si>
    <t>-1855318001</t>
  </si>
  <si>
    <t>5006077</t>
  </si>
  <si>
    <t>-1251927956</t>
  </si>
  <si>
    <t>599142111</t>
  </si>
  <si>
    <t>Úprava zálivky dilatačních nebo pracovních spár v cementobetonovém krytu hl do 40 mm š přes 20 do 40 mm</t>
  </si>
  <si>
    <t>-479225709</t>
  </si>
  <si>
    <t>95+40+32+100+19+5+40,5+4+4</t>
  </si>
  <si>
    <t>919735113</t>
  </si>
  <si>
    <t>Řezání stávajícího živičného krytu hl přes 100 do 150 mm</t>
  </si>
  <si>
    <t>-488557885</t>
  </si>
  <si>
    <t>919735123</t>
  </si>
  <si>
    <t>Řezání stávajícího betonového krytu hl přes 100 do 150 mm</t>
  </si>
  <si>
    <t>-1020660528</t>
  </si>
  <si>
    <t>1952178498</t>
  </si>
  <si>
    <t>-927238197</t>
  </si>
  <si>
    <t>71,655*14 'Přepočtené koeficientem množství</t>
  </si>
  <si>
    <t>1786721446</t>
  </si>
  <si>
    <t>-1174779202</t>
  </si>
  <si>
    <t>152,147*14 'Přepočtené koeficientem množství</t>
  </si>
  <si>
    <t>-1489205600</t>
  </si>
  <si>
    <t>1413054214</t>
  </si>
  <si>
    <t>997221861</t>
  </si>
  <si>
    <t>Poplatek za uložení stavebního odpadu na recyklační skládce (skládkovné) z prostého betonu pod kódem 17 01 01</t>
  </si>
  <si>
    <t>-1295928191</t>
  </si>
  <si>
    <t>-730415862</t>
  </si>
  <si>
    <t>1467947564</t>
  </si>
  <si>
    <t>1188536843</t>
  </si>
  <si>
    <t>113202111</t>
  </si>
  <si>
    <t>Vytrhání obrub krajníků obrubníků stojatých</t>
  </si>
  <si>
    <t>914111111</t>
  </si>
  <si>
    <t>Montáž svislé dopravní značky do velikosti 1 m2 objímkami na sloupek nebo konzolu</t>
  </si>
  <si>
    <t>22-133-13 - SO 17c Napojení obslužní komunikace, propustek</t>
  </si>
  <si>
    <t>PSV - Práce a dodávky PSV</t>
  </si>
  <si>
    <t xml:space="preserve">    767 - Konstrukce zámečnické</t>
  </si>
  <si>
    <t>115001105</t>
  </si>
  <si>
    <t>Převedení vody potrubím DN do 600</t>
  </si>
  <si>
    <t>-130275720</t>
  </si>
  <si>
    <t>-61721607</t>
  </si>
  <si>
    <t>-152198642</t>
  </si>
  <si>
    <t>122351701</t>
  </si>
  <si>
    <t>Odkopávky a prokopávky v hornině třídy těžitelnosti II, skupiny 4 objem do 20 m3 strojně pro LTM</t>
  </si>
  <si>
    <t>-1596983389</t>
  </si>
  <si>
    <t>2,58*2,25*0,3</t>
  </si>
  <si>
    <t>2,58*0,4*0,3</t>
  </si>
  <si>
    <t>2,58*1,5*0,3</t>
  </si>
  <si>
    <t>1921094145</t>
  </si>
  <si>
    <t>10*1,6*2</t>
  </si>
  <si>
    <t>9*1,6*1,1</t>
  </si>
  <si>
    <t>9*1,6*1,45</t>
  </si>
  <si>
    <t>13*1,6*1,75</t>
  </si>
  <si>
    <t>-1191258363</t>
  </si>
  <si>
    <t>10*2*2</t>
  </si>
  <si>
    <t>9*2*1,1</t>
  </si>
  <si>
    <t>9*2*1,45</t>
  </si>
  <si>
    <t>13*2*1,75</t>
  </si>
  <si>
    <t>-1163153422</t>
  </si>
  <si>
    <t>591902709</t>
  </si>
  <si>
    <t>181364951</t>
  </si>
  <si>
    <t>105,12*20 'Přepočtené koeficientem množství</t>
  </si>
  <si>
    <t>1378695468</t>
  </si>
  <si>
    <t>564345801</t>
  </si>
  <si>
    <t>1785145795</t>
  </si>
  <si>
    <t>105,12*1,8 'Přepočtené koeficientem množství</t>
  </si>
  <si>
    <t>105970364</t>
  </si>
  <si>
    <t>15,3*1,6*0,6</t>
  </si>
  <si>
    <t>10,5*1,6*0,35</t>
  </si>
  <si>
    <t>(13,5*0,2*1,2)*2</t>
  </si>
  <si>
    <t>26*1,6*1,2</t>
  </si>
  <si>
    <t>-26*1,2*0,3</t>
  </si>
  <si>
    <t>-Pi*0,405*0,405*26</t>
  </si>
  <si>
    <t>2,3*2,3*1,65</t>
  </si>
  <si>
    <t>-1,8*1,8*1,65</t>
  </si>
  <si>
    <t>-1246831198</t>
  </si>
  <si>
    <t>57,593*1,8 'Přepočtené koeficientem množství</t>
  </si>
  <si>
    <t>451541111</t>
  </si>
  <si>
    <t>Lože pod potrubí otevřený výkop ze štěrkodrtě</t>
  </si>
  <si>
    <t>1057982716</t>
  </si>
  <si>
    <t>2,3*2,3*0,1</t>
  </si>
  <si>
    <t>39*1,6*0,1</t>
  </si>
  <si>
    <t>2,68*2,25*0,1</t>
  </si>
  <si>
    <t>2,68*0,4*0,1</t>
  </si>
  <si>
    <t>2,68*1,5*0,1</t>
  </si>
  <si>
    <t>452311131</t>
  </si>
  <si>
    <t>Podkladní desky z betonu prostého tř. C 12/15 otevřený výkop</t>
  </si>
  <si>
    <t>1084234058</t>
  </si>
  <si>
    <t>39,5*1,2*0,15</t>
  </si>
  <si>
    <t>2,3*2,3*0,15</t>
  </si>
  <si>
    <t>452311141</t>
  </si>
  <si>
    <t>Podkladní a zajišťovací konstrukce z betonu prostého v otevřeném výkopu desky pod potrubí, stoky a drobné objekty z betonu tř. C 16/20</t>
  </si>
  <si>
    <t>-1786262469</t>
  </si>
  <si>
    <t>2,68*2,25*0,2</t>
  </si>
  <si>
    <t>2,68*0,4*0,2</t>
  </si>
  <si>
    <t>2,68*1,5*0,2</t>
  </si>
  <si>
    <t>452312151</t>
  </si>
  <si>
    <t>Sedlové lože z betonu prostého tř. C 20/25 otevřený výkop</t>
  </si>
  <si>
    <t>1500501825</t>
  </si>
  <si>
    <t>26*1,2*0,2</t>
  </si>
  <si>
    <t>463211142</t>
  </si>
  <si>
    <t>Rovnanina objemu do 3 m3 z lomového kamene tříděného hmotnosti do 200 kg s urovnáním líce</t>
  </si>
  <si>
    <t>2136183084</t>
  </si>
  <si>
    <t>(2,25*2,0*0,2)/2</t>
  </si>
  <si>
    <t>(1,5*2,0*0,2)/2</t>
  </si>
  <si>
    <t>0,4*2,0*0,2</t>
  </si>
  <si>
    <t>358325114</t>
  </si>
  <si>
    <t>Bourání stoky kompletní nebo vybourání otvorů z železobetonu plochy do 4 m2</t>
  </si>
  <si>
    <t>-1503489066</t>
  </si>
  <si>
    <t>3*0,3*2</t>
  </si>
  <si>
    <t>2*1,5*0,2</t>
  </si>
  <si>
    <t>2*0,8*0,2</t>
  </si>
  <si>
    <t>2*1,2*0,2</t>
  </si>
  <si>
    <t>800100100</t>
  </si>
  <si>
    <t>Seříznutí ŽB vtokové trouby DN600</t>
  </si>
  <si>
    <t>-1729256189</t>
  </si>
  <si>
    <t>800100101</t>
  </si>
  <si>
    <t>Doprava betonového potrubí</t>
  </si>
  <si>
    <t>-192865745</t>
  </si>
  <si>
    <t>800100102</t>
  </si>
  <si>
    <t>Montáž prefabrikované šachty a zákrytové desky</t>
  </si>
  <si>
    <t>-1572132072</t>
  </si>
  <si>
    <t>800100103</t>
  </si>
  <si>
    <t>kanalizační šachta např. TZZ-Q150/140</t>
  </si>
  <si>
    <t>1236902672</t>
  </si>
  <si>
    <t>800100104</t>
  </si>
  <si>
    <t>zákrytová deska např. TZK - Q150 - 63/18 ZDC</t>
  </si>
  <si>
    <t>1875083785</t>
  </si>
  <si>
    <t>800100105</t>
  </si>
  <si>
    <t>Doprava prefabrikované šachty</t>
  </si>
  <si>
    <t>-1974808496</t>
  </si>
  <si>
    <t>800100106</t>
  </si>
  <si>
    <t>Napojení prefabrikované šachty na stávající propustek vč. utěsnění, D+M</t>
  </si>
  <si>
    <t>-87155627</t>
  </si>
  <si>
    <t>800100107</t>
  </si>
  <si>
    <t>Napojení prefabrikované šachty na stávající koryto vč. zapravení, D+M</t>
  </si>
  <si>
    <t>1274112704</t>
  </si>
  <si>
    <t>820471811</t>
  </si>
  <si>
    <t>Bourání stávajícího potrubí ze ŽB DN přes 600 do 800</t>
  </si>
  <si>
    <t>-1292238487</t>
  </si>
  <si>
    <t>822442111</t>
  </si>
  <si>
    <t>Montáž potrubí z trub TZH s integrovaným těsněním otevřený výkop sklon do 20 % DN 600</t>
  </si>
  <si>
    <t>-1149159058</t>
  </si>
  <si>
    <t>59222001</t>
  </si>
  <si>
    <t>trouba ŽB hrdlová DN 600</t>
  </si>
  <si>
    <t>-1705334254</t>
  </si>
  <si>
    <t>59223734</t>
  </si>
  <si>
    <t>podkladek pod trouby betonové/ŽB DN 600-800</t>
  </si>
  <si>
    <t>-561411767</t>
  </si>
  <si>
    <t>899104112</t>
  </si>
  <si>
    <t>Osazení poklopů litinových nebo ocelových včetně rámů pro třídu zatížení D400, E600</t>
  </si>
  <si>
    <t>1063599490</t>
  </si>
  <si>
    <t>55241015</t>
  </si>
  <si>
    <t>poklop šachtový třída D400, kruhový rám 785, vstup 600mm, s ventilací</t>
  </si>
  <si>
    <t>-1770576162</t>
  </si>
  <si>
    <t>899623161</t>
  </si>
  <si>
    <t>Obetonování potrubí nebo zdiva stok betonem prostým tř. C 20/25 v otevřeném výkopu</t>
  </si>
  <si>
    <t>121197445</t>
  </si>
  <si>
    <t>13,5*1,2*1,1</t>
  </si>
  <si>
    <t>-Pi*0,405*0,405*13,5</t>
  </si>
  <si>
    <t>-1908361571</t>
  </si>
  <si>
    <t>1411004094</t>
  </si>
  <si>
    <t>25,776*14 'Přepočtené koeficientem množství</t>
  </si>
  <si>
    <t>1955927696</t>
  </si>
  <si>
    <t>997221625</t>
  </si>
  <si>
    <t>Poplatek za uložení na skládce (skládkovné) stavebního odpadu železobetonového kód odpadu 17 01 01</t>
  </si>
  <si>
    <t>-762716207</t>
  </si>
  <si>
    <t>998274101</t>
  </si>
  <si>
    <t>Přesun hmot pro trubní vedení z trub betonových otevřený výkop</t>
  </si>
  <si>
    <t>-361500407</t>
  </si>
  <si>
    <t>PSV</t>
  </si>
  <si>
    <t>Práce a dodávky PSV</t>
  </si>
  <si>
    <t>767</t>
  </si>
  <si>
    <t>Konstrukce zámečnické</t>
  </si>
  <si>
    <t>767161813</t>
  </si>
  <si>
    <t>Demontáž zábradlí rovného nerozebíratelného hmotnosti 1m zábradlí do 20 kg do suti</t>
  </si>
  <si>
    <t>-1214262719</t>
  </si>
  <si>
    <t>22-133-14 - SO 17d Parkoviště</t>
  </si>
  <si>
    <t>Odstranění podkladu z kameniva těženého tl do 200 mm strojně pl přes 200 m2</t>
  </si>
  <si>
    <t>1366151188</t>
  </si>
  <si>
    <t>6*3</t>
  </si>
  <si>
    <t>7*6</t>
  </si>
  <si>
    <t>4*3</t>
  </si>
  <si>
    <t>10*5</t>
  </si>
  <si>
    <t>(5*3)/2</t>
  </si>
  <si>
    <t>Odstranění podkladu z kameniva drceného tl do 200 mm strojně pl přes 200 m2</t>
  </si>
  <si>
    <t>-1097326785</t>
  </si>
  <si>
    <t>Odstranění podkladu živičného tl do 100 mm strojně pl přes 200 m2</t>
  </si>
  <si>
    <t>-379034759</t>
  </si>
  <si>
    <t>-1630034386</t>
  </si>
  <si>
    <t>-680194028</t>
  </si>
  <si>
    <t>18*8*0,17</t>
  </si>
  <si>
    <t>6*2*0,17</t>
  </si>
  <si>
    <t>(((2*2/2))*2)*0,17</t>
  </si>
  <si>
    <t>5*8*0,17</t>
  </si>
  <si>
    <t>7*1*0,17</t>
  </si>
  <si>
    <t>271,2*0,5</t>
  </si>
  <si>
    <t>1,2*1,2*1,16*1</t>
  </si>
  <si>
    <t>-1456486455</t>
  </si>
  <si>
    <t>1825061395</t>
  </si>
  <si>
    <t>172,46*20 'Přepočtené koeficientem množství</t>
  </si>
  <si>
    <t>1683322045</t>
  </si>
  <si>
    <t>348220868</t>
  </si>
  <si>
    <t>905756546</t>
  </si>
  <si>
    <t>135,6*1,8 'Přepočtené koeficientem množství</t>
  </si>
  <si>
    <t>97997226</t>
  </si>
  <si>
    <t>-180162525</t>
  </si>
  <si>
    <t>172,46*1,8 'Přepočtené koeficientem množství</t>
  </si>
  <si>
    <t>-87316859</t>
  </si>
  <si>
    <t>-0,63*0,63*1,16*1</t>
  </si>
  <si>
    <t>1894047340</t>
  </si>
  <si>
    <t>1,21*2 'Přepočtené koeficientem množství</t>
  </si>
  <si>
    <t>-2135412636</t>
  </si>
  <si>
    <t>24*5,25</t>
  </si>
  <si>
    <t>6*2</t>
  </si>
  <si>
    <t>((2*2)/2)*2</t>
  </si>
  <si>
    <t>(16*7,75)/2</t>
  </si>
  <si>
    <t>8*8,4</t>
  </si>
  <si>
    <t>484835665</t>
  </si>
  <si>
    <t>1,2*1,2*0,1*1</t>
  </si>
  <si>
    <t>738098962</t>
  </si>
  <si>
    <t>-351519553</t>
  </si>
  <si>
    <t>-2106336907</t>
  </si>
  <si>
    <t>1918146801</t>
  </si>
  <si>
    <t>967872955</t>
  </si>
  <si>
    <t>1952617915</t>
  </si>
  <si>
    <t>Úprava zálivky dilatačních nebo pracovních spár v cementobetonovém krytu hl do 40 mm š do 40 mm</t>
  </si>
  <si>
    <t>1562594436</t>
  </si>
  <si>
    <t>-16199169</t>
  </si>
  <si>
    <t>-505594650</t>
  </si>
  <si>
    <t>-1038459824</t>
  </si>
  <si>
    <t>535316858</t>
  </si>
  <si>
    <t>-860461490</t>
  </si>
  <si>
    <t>853121026</t>
  </si>
  <si>
    <t>91211111R</t>
  </si>
  <si>
    <t>Montáž zábrany parkovací přichycené do vozovky</t>
  </si>
  <si>
    <t>1377767911</t>
  </si>
  <si>
    <t>91210010R</t>
  </si>
  <si>
    <t>parkovací zarážka pro osobní vozidla</t>
  </si>
  <si>
    <t>796087978</t>
  </si>
  <si>
    <t>1482013171</t>
  </si>
  <si>
    <t>40445625</t>
  </si>
  <si>
    <t>informativní značky provozní IP8, IP9, IP11-IP13 500x700mm</t>
  </si>
  <si>
    <t>1150741361</t>
  </si>
  <si>
    <t>124776962</t>
  </si>
  <si>
    <t>1813184534</t>
  </si>
  <si>
    <t>915221111</t>
  </si>
  <si>
    <t>Vodorovné dopravní značení vodící čáry souvislé š 250 mm bílý plast</t>
  </si>
  <si>
    <t>-372395054</t>
  </si>
  <si>
    <t>5*3</t>
  </si>
  <si>
    <t>5,3*3</t>
  </si>
  <si>
    <t>6*1</t>
  </si>
  <si>
    <t>3,5*1</t>
  </si>
  <si>
    <t>915231111</t>
  </si>
  <si>
    <t>Vodorovné dopravní značení přechody pro chodce, šipky, symboly bílý plast</t>
  </si>
  <si>
    <t>-1068047750</t>
  </si>
  <si>
    <t>2*2</t>
  </si>
  <si>
    <t>1474151408</t>
  </si>
  <si>
    <t>164995546</t>
  </si>
  <si>
    <t>1731500646</t>
  </si>
  <si>
    <t>50*0,2*0,3</t>
  </si>
  <si>
    <t>337880933</t>
  </si>
  <si>
    <t>919735112</t>
  </si>
  <si>
    <t>Řezání stávajícího živičného krytu hl do 100 mm</t>
  </si>
  <si>
    <t>771108945</t>
  </si>
  <si>
    <t>-1136511655</t>
  </si>
  <si>
    <t>966008222</t>
  </si>
  <si>
    <t>Bourání betonového nebo polymerbetonového odvodňovacího žlabu š přes 200 mm</t>
  </si>
  <si>
    <t>-740421133</t>
  </si>
  <si>
    <t>-738833410</t>
  </si>
  <si>
    <t>805505743</t>
  </si>
  <si>
    <t>82,88*14 'Přepočtené koeficientem množství</t>
  </si>
  <si>
    <t>-632859288</t>
  </si>
  <si>
    <t>-363767164</t>
  </si>
  <si>
    <t>42,69*14 'Přepočtené koeficientem množství</t>
  </si>
  <si>
    <t>-1540972126</t>
  </si>
  <si>
    <t>-1456553924</t>
  </si>
  <si>
    <t>595021266</t>
  </si>
  <si>
    <t>16392376</t>
  </si>
  <si>
    <t>-97782612</t>
  </si>
  <si>
    <t>-170636728</t>
  </si>
  <si>
    <t>22-133-15 - SO 17e Sběrné místo tříděného odpadu</t>
  </si>
  <si>
    <t xml:space="preserve">    3 - Svislé a kompletní konstrukce</t>
  </si>
  <si>
    <t>Sejmutí ornice plochy přes 500 m2 tl vrstvy přes 200 do 250 mm strojně</t>
  </si>
  <si>
    <t>347414207</t>
  </si>
  <si>
    <t>4*3,5</t>
  </si>
  <si>
    <t>131313701</t>
  </si>
  <si>
    <t>Hloubení nezapažených jam v soudržných horninách třídy těžitelnosti II skupiny 4 ručně</t>
  </si>
  <si>
    <t>1299743006</t>
  </si>
  <si>
    <t>0,3*0,3*0,8*9</t>
  </si>
  <si>
    <t>Vodorovné přemístění přes 9 000 do 10000 m výkopku/sypaniny z horniny třídy těžitelnosti II skupiny 4 a 5</t>
  </si>
  <si>
    <t>1552041978</t>
  </si>
  <si>
    <t>Příplatek k vodorovnému přemístění výkopku/sypaniny z horniny třídy těžitelnosti II skupiny 4 a 5 ZKD 1000 m přes 10000 m</t>
  </si>
  <si>
    <t>1602105418</t>
  </si>
  <si>
    <t>0,648*20 'Přepočtené koeficientem množství</t>
  </si>
  <si>
    <t>Nakládání výkopku z hornin třídy těžitelnosti II skupiny 4 a 5 přes 100 m3</t>
  </si>
  <si>
    <t>2020952721</t>
  </si>
  <si>
    <t>-1025473329</t>
  </si>
  <si>
    <t>-51764842</t>
  </si>
  <si>
    <t>0,648*1,8 'Přepočtené koeficientem množství</t>
  </si>
  <si>
    <t>775811521</t>
  </si>
  <si>
    <t>4*3,5*0,25</t>
  </si>
  <si>
    <t>-316989224</t>
  </si>
  <si>
    <t>275313611</t>
  </si>
  <si>
    <t>Základové patky z betonu tř. C 16/20</t>
  </si>
  <si>
    <t>-1793418961</t>
  </si>
  <si>
    <t>Svislé a kompletní konstrukce</t>
  </si>
  <si>
    <t>338171115</t>
  </si>
  <si>
    <t>Osazování sloupků a vzpěr plotových ocelových v do 2,00 m ukotvením k pevnému podkladu</t>
  </si>
  <si>
    <t>544899456</t>
  </si>
  <si>
    <t>33817111R</t>
  </si>
  <si>
    <t>sloupek gabion 2D</t>
  </si>
  <si>
    <t>-23722877</t>
  </si>
  <si>
    <t>348215112</t>
  </si>
  <si>
    <t>Plot z gabionů šířky do 0,5 m výšky přes 1,5 m</t>
  </si>
  <si>
    <t>560516873</t>
  </si>
  <si>
    <t>1,4*0,2*1,75*2</t>
  </si>
  <si>
    <t>3,1*0,2*1,75*2</t>
  </si>
  <si>
    <t>3,6*0,2*1,75</t>
  </si>
  <si>
    <t>Podklad ze štěrkodrtě ŠD plochy přes 100 m2 tl 150 mm</t>
  </si>
  <si>
    <t>-218811533</t>
  </si>
  <si>
    <t>-1560822547</t>
  </si>
  <si>
    <t>3,4*3,8</t>
  </si>
  <si>
    <t>-665361700</t>
  </si>
  <si>
    <t>12,92*1,01 'Přepočtené koeficientem množství</t>
  </si>
  <si>
    <t>204252439</t>
  </si>
  <si>
    <t>3,5*2</t>
  </si>
  <si>
    <t>614653267</t>
  </si>
  <si>
    <t>11*1,02 'Přepočtené koeficientem množství</t>
  </si>
  <si>
    <t>-165584371</t>
  </si>
  <si>
    <t>11*0,2*0,3</t>
  </si>
  <si>
    <t>953961213</t>
  </si>
  <si>
    <t>Kotvy chemickou patronou M 12 hl 110 mm do betonu, ŽB nebo kamene s vyvrtáním otvoru</t>
  </si>
  <si>
    <t>52001717</t>
  </si>
  <si>
    <t>1493930817</t>
  </si>
  <si>
    <t>22-133-4 - SO 18a Záchytný a retenční příkop</t>
  </si>
  <si>
    <t>951677838</t>
  </si>
  <si>
    <t>236056186</t>
  </si>
  <si>
    <t>2044989466</t>
  </si>
  <si>
    <t>204,43*0,4*1,3</t>
  </si>
  <si>
    <t>204,43*0,4*0,5</t>
  </si>
  <si>
    <t>(204,43*0,9*0,6)/2</t>
  </si>
  <si>
    <t>(204,43*0,8*0,5)/2</t>
  </si>
  <si>
    <t>(1,8*1,18*1,73)*7</t>
  </si>
  <si>
    <t>6,35*1,1*0,55</t>
  </si>
  <si>
    <t>6,36*1,1*1,04</t>
  </si>
  <si>
    <t>6,35*1,1*1,06</t>
  </si>
  <si>
    <t>6,36*1,1*1,08</t>
  </si>
  <si>
    <t>6,35*1,1*1,01</t>
  </si>
  <si>
    <t>6,35*1,1*0,88</t>
  </si>
  <si>
    <t>6,35*1,1*0,92</t>
  </si>
  <si>
    <t>2*1,1*1,2</t>
  </si>
  <si>
    <t>-2070774306</t>
  </si>
  <si>
    <t>1032792146</t>
  </si>
  <si>
    <t>319,979*20 'Přepočtené koeficientem množství</t>
  </si>
  <si>
    <t>-1102929412</t>
  </si>
  <si>
    <t>-1817057435</t>
  </si>
  <si>
    <t>-1640078436</t>
  </si>
  <si>
    <t>319,979*1,8 'Přepočtené koeficientem množství</t>
  </si>
  <si>
    <t>327553654</t>
  </si>
  <si>
    <t>48,47*1,1*(1,2-0,1-0,45)</t>
  </si>
  <si>
    <t>204,43*0,4*0,7</t>
  </si>
  <si>
    <t>204,43*0,515*0,1</t>
  </si>
  <si>
    <t>-1,487*2</t>
  </si>
  <si>
    <t>-1,5*0,88*1,53*7</t>
  </si>
  <si>
    <t>-1896353703</t>
  </si>
  <si>
    <t>34,656*1,8 'Přepočtené koeficientem množství</t>
  </si>
  <si>
    <t>5834393R</t>
  </si>
  <si>
    <t>kamenivo drcené hrubé frakce 22/32</t>
  </si>
  <si>
    <t>-1169038866</t>
  </si>
  <si>
    <t>65,851*1,8 'Přepočtené koeficientem množství</t>
  </si>
  <si>
    <t>-782939577</t>
  </si>
  <si>
    <t>10,528*2 'Přepočtené koeficientem množství</t>
  </si>
  <si>
    <t>1584147067</t>
  </si>
  <si>
    <t>23,136+22,674</t>
  </si>
  <si>
    <t>1711851231</t>
  </si>
  <si>
    <t>48,47*1,1*0,45</t>
  </si>
  <si>
    <t>-Pi*0,075*0,075*48,47</t>
  </si>
  <si>
    <t>23,136*2 'Přepočtené koeficientem množství</t>
  </si>
  <si>
    <t>58343872</t>
  </si>
  <si>
    <t>kamenivo drcené hrubé frakce 8/16</t>
  </si>
  <si>
    <t>-1865084556</t>
  </si>
  <si>
    <t>204,43*0,4*0,4</t>
  </si>
  <si>
    <t>-Pi*0,125*0,125*204,43</t>
  </si>
  <si>
    <t>22,674*2 'Přepočtené koeficientem množství</t>
  </si>
  <si>
    <t>181411132</t>
  </si>
  <si>
    <t>Založení parkového trávníku výsevem plochy do 1000 m2 ve svahu do 1:2</t>
  </si>
  <si>
    <t>1244236528</t>
  </si>
  <si>
    <t>(204,43-15)*0,9</t>
  </si>
  <si>
    <t>(204,43-15)*1,16</t>
  </si>
  <si>
    <t>-966618825</t>
  </si>
  <si>
    <t>390,226*0,015 'Přepočtené koeficientem množství</t>
  </si>
  <si>
    <t>1953853534</t>
  </si>
  <si>
    <t>182351123</t>
  </si>
  <si>
    <t>Rozprostření ornice pl do 500 m2 ve svahu přes 1:5 tl vrstvy do 200 mm strojně</t>
  </si>
  <si>
    <t>-162693950</t>
  </si>
  <si>
    <t>71351898</t>
  </si>
  <si>
    <t>2*Pi*0,125*204,43</t>
  </si>
  <si>
    <t>864612044</t>
  </si>
  <si>
    <t>160,559*1,3 'Přepočtené koeficientem množství</t>
  </si>
  <si>
    <t>213141112</t>
  </si>
  <si>
    <t>Zřízení vrstvy z geotextilie v rovině nebo ve sklonu do 1:5 š do 6 m</t>
  </si>
  <si>
    <t>1876152971</t>
  </si>
  <si>
    <t>204,43*1,3*2</t>
  </si>
  <si>
    <t>204,43*0,4*2</t>
  </si>
  <si>
    <t>1982699837</t>
  </si>
  <si>
    <t>695,062*1,3 'Přepočtené koeficientem množství</t>
  </si>
  <si>
    <t>359901111</t>
  </si>
  <si>
    <t>Vyčištění stok</t>
  </si>
  <si>
    <t>1635406515</t>
  </si>
  <si>
    <t>204,43</t>
  </si>
  <si>
    <t>359901211</t>
  </si>
  <si>
    <t>Monitoring stoky jakékoli výšky na nové kanalizaci</t>
  </si>
  <si>
    <t>-49657170</t>
  </si>
  <si>
    <t>214312480</t>
  </si>
  <si>
    <t>(1,8*1,18*0,1)*7</t>
  </si>
  <si>
    <t>680091228</t>
  </si>
  <si>
    <t>48,47*1,1*0,1</t>
  </si>
  <si>
    <t>-895666477</t>
  </si>
  <si>
    <t>204,43*0,4*0,1</t>
  </si>
  <si>
    <t>-2085228299</t>
  </si>
  <si>
    <t>381901536</t>
  </si>
  <si>
    <t>2,5*0,53*0,2*7</t>
  </si>
  <si>
    <t>2,5*1,03*0,2*7</t>
  </si>
  <si>
    <t>1,85*0,75*0,2*7*2</t>
  </si>
  <si>
    <t>(1,85*3,1*0,2)/2</t>
  </si>
  <si>
    <t>-1727442660</t>
  </si>
  <si>
    <t>59353121R</t>
  </si>
  <si>
    <t>Kladení dlažby z plastových vegetačních tvárnic tl do 60 mm plochy do 300 m2, vč. kotev dl. 250 mm 4ks/m2</t>
  </si>
  <si>
    <t>-90714008</t>
  </si>
  <si>
    <t>5624514R</t>
  </si>
  <si>
    <t>dlažba zatravňovací 600x400x40 mm</t>
  </si>
  <si>
    <t>-1800220399</t>
  </si>
  <si>
    <t>219,739*1,01 'Přepočtené koeficientem množství</t>
  </si>
  <si>
    <t>-507136549</t>
  </si>
  <si>
    <t>28612001</t>
  </si>
  <si>
    <t>trubka kanalizační PVC plnostěnná třívrstvá DN 160x1000mm SN12</t>
  </si>
  <si>
    <t>807072547</t>
  </si>
  <si>
    <t>48,47*1,03 'Přepočtené koeficientem množství</t>
  </si>
  <si>
    <t>871363121</t>
  </si>
  <si>
    <t>Montáž kanalizačního potrubí z PVC těsněné gumovým kroužkem otevřený výkop sklon do 20 % DN 250</t>
  </si>
  <si>
    <t>103965781</t>
  </si>
  <si>
    <t>87100101R</t>
  </si>
  <si>
    <t>Perforované potrubí PVC SN 12 SN 250, perforace 220°</t>
  </si>
  <si>
    <t>1607367709</t>
  </si>
  <si>
    <t>204,43*1,03 'Přepočtené koeficientem množství</t>
  </si>
  <si>
    <t>-1774336085</t>
  </si>
  <si>
    <t>28611359</t>
  </si>
  <si>
    <t>koleno kanalizace PVC KG 160x15°</t>
  </si>
  <si>
    <t>-1609144196</t>
  </si>
  <si>
    <t>-733475681</t>
  </si>
  <si>
    <t>-413197713</t>
  </si>
  <si>
    <t>28611722</t>
  </si>
  <si>
    <t>víčko kanalizace plastové KG DN 160</t>
  </si>
  <si>
    <t>1760729081</t>
  </si>
  <si>
    <t>877365231</t>
  </si>
  <si>
    <t>Montáž víčka z tvrdého PVC-systém KG DN 250</t>
  </si>
  <si>
    <t>1420363542</t>
  </si>
  <si>
    <t>28611726</t>
  </si>
  <si>
    <t>víčko kanalizace plastové KG DN 250</t>
  </si>
  <si>
    <t>1232624623</t>
  </si>
  <si>
    <t>-81375784</t>
  </si>
  <si>
    <t>899001001R</t>
  </si>
  <si>
    <t>Horská vpusť, vnitřní rozměr 1240 x 620 mm, litinová mříž dvojitá B125, viz výkres SO 18-05, D+M vč. dopravy</t>
  </si>
  <si>
    <t>846319056</t>
  </si>
  <si>
    <t>899001002R</t>
  </si>
  <si>
    <t xml:space="preserve">Napojení potrubí přípojky vpusti DN150 do horské vpusti, vč. utěsnění, D+M </t>
  </si>
  <si>
    <t>-2048847547</t>
  </si>
  <si>
    <t>899001003R</t>
  </si>
  <si>
    <t>Napojení potrubí přípojky vpusti do šachty ŠD, vč. utěsnění, D+M</t>
  </si>
  <si>
    <t>1554025967</t>
  </si>
  <si>
    <t>899001004</t>
  </si>
  <si>
    <t>Napojení potrbí přípojky vpusti na stávající kanalizaci, vč. zrušení a likvidace stávající vpusti, D+M</t>
  </si>
  <si>
    <t>1674723393</t>
  </si>
  <si>
    <t>-1600902401</t>
  </si>
  <si>
    <t>541634265</t>
  </si>
  <si>
    <t>22-133-5 - SO 18b Dešťová kanalizace</t>
  </si>
  <si>
    <t>-1502344527</t>
  </si>
  <si>
    <t>-1459043892</t>
  </si>
  <si>
    <t>-721907051</t>
  </si>
  <si>
    <t>1130024894</t>
  </si>
  <si>
    <t>2135682949</t>
  </si>
  <si>
    <t>2,8*2*0,2</t>
  </si>
  <si>
    <t>2,8*1*0,2</t>
  </si>
  <si>
    <t>2,8*0,5*0,2</t>
  </si>
  <si>
    <t>1532675291</t>
  </si>
  <si>
    <t>4,08*1,5*0,075</t>
  </si>
  <si>
    <t>18,7*1,5*1,3</t>
  </si>
  <si>
    <t>49,91*1,5*1,92</t>
  </si>
  <si>
    <t>9,06*1,5*1,57</t>
  </si>
  <si>
    <t>1,5*1,5*0,2*3</t>
  </si>
  <si>
    <t>-177018169</t>
  </si>
  <si>
    <t>2*1,5*2,02</t>
  </si>
  <si>
    <t>2*1,5*2,13</t>
  </si>
  <si>
    <t>2*1,5*1,69</t>
  </si>
  <si>
    <t>2*1,5*2,19</t>
  </si>
  <si>
    <t>2*1,5*2,26</t>
  </si>
  <si>
    <t>2*1,5*2,49</t>
  </si>
  <si>
    <t>1619621222</t>
  </si>
  <si>
    <t>18,7*2*1,3</t>
  </si>
  <si>
    <t>49,91*2*1,92</t>
  </si>
  <si>
    <t>9,06*2*1,57</t>
  </si>
  <si>
    <t>1372100179</t>
  </si>
  <si>
    <t>1570671333</t>
  </si>
  <si>
    <t>1831385356</t>
  </si>
  <si>
    <t>203,351*20 'Přepočtené koeficientem množství</t>
  </si>
  <si>
    <t>1095828329</t>
  </si>
  <si>
    <t>-1810553334</t>
  </si>
  <si>
    <t>1901590375</t>
  </si>
  <si>
    <t>203,351*1,8 'Přepočtené koeficientem množství</t>
  </si>
  <si>
    <t>379001596</t>
  </si>
  <si>
    <t>203,351</t>
  </si>
  <si>
    <t>-12,263</t>
  </si>
  <si>
    <t>-98,712</t>
  </si>
  <si>
    <t>-0,675*2</t>
  </si>
  <si>
    <t>-1,96</t>
  </si>
  <si>
    <t>-0,444</t>
  </si>
  <si>
    <t>-Pi*0,62*0,62*1,87</t>
  </si>
  <si>
    <t>-Pi*0,62*0,62*2,22</t>
  </si>
  <si>
    <t>-Pi*0,62*0,62*3,24</t>
  </si>
  <si>
    <t>4,08*1,5*(1,87-0,1-0,9)</t>
  </si>
  <si>
    <t>-431130557</t>
  </si>
  <si>
    <t>85,094*1,8 'Přepočtené koeficientem množství</t>
  </si>
  <si>
    <t>186363378</t>
  </si>
  <si>
    <t>77,67*1,5*0,8</t>
  </si>
  <si>
    <t>4,08*1,5*0,9</t>
  </si>
  <si>
    <t>-Pi*0,25*0,25*77,67</t>
  </si>
  <si>
    <t>-Pi*0,3*0,3*4,08</t>
  </si>
  <si>
    <t>-1026392118</t>
  </si>
  <si>
    <t>82,308*2 'Přepočtené koeficientem množství</t>
  </si>
  <si>
    <t>401364599</t>
  </si>
  <si>
    <t>1362115447</t>
  </si>
  <si>
    <t>2118795259</t>
  </si>
  <si>
    <t>1,5*1,5*0,1*3</t>
  </si>
  <si>
    <t>-1909320171</t>
  </si>
  <si>
    <t>(4,08+77,67)*1,5*0,1</t>
  </si>
  <si>
    <t>452112112</t>
  </si>
  <si>
    <t>Osazení betonových prstenců nebo rámů v do 100 mm</t>
  </si>
  <si>
    <t>899918345</t>
  </si>
  <si>
    <t>59224184</t>
  </si>
  <si>
    <t>prstenec šachtový vyrovnávací betonový 625x120x40mm</t>
  </si>
  <si>
    <t>-631345011</t>
  </si>
  <si>
    <t>59224187</t>
  </si>
  <si>
    <t>prstenec šachtový vyrovnávací betonový 625x120x100mm</t>
  </si>
  <si>
    <t>-1501518733</t>
  </si>
  <si>
    <t>452112122</t>
  </si>
  <si>
    <t>Osazení betonových prstenců nebo rámů v do 200 mm</t>
  </si>
  <si>
    <t>-287259786</t>
  </si>
  <si>
    <t>59224188</t>
  </si>
  <si>
    <t>prstenec šachtový vyrovnávací betonový 625x120x120mm</t>
  </si>
  <si>
    <t>-1429971004</t>
  </si>
  <si>
    <t>-227561312</t>
  </si>
  <si>
    <t>-1725963075</t>
  </si>
  <si>
    <t>452312141</t>
  </si>
  <si>
    <t>Sedlové lože z betonu prostého tř. C 16/20 otevřený výkop</t>
  </si>
  <si>
    <t>-2105643418</t>
  </si>
  <si>
    <t>0,8*0,8*1</t>
  </si>
  <si>
    <t>-Pi*0,25*0,25*1</t>
  </si>
  <si>
    <t>-549528550</t>
  </si>
  <si>
    <t>871423121</t>
  </si>
  <si>
    <t>Montáž kanalizačního potrubí z PVC těsněné gumovým kroužkem otevřený výkop sklon do 20 % DN 500</t>
  </si>
  <si>
    <t>-345740585</t>
  </si>
  <si>
    <t>2861111R</t>
  </si>
  <si>
    <t>trubka kanalizační PVC DN500 SN12</t>
  </si>
  <si>
    <t>930682041</t>
  </si>
  <si>
    <t>77,67*1,015 'Přepočtené koeficientem množství</t>
  </si>
  <si>
    <t>892422121</t>
  </si>
  <si>
    <t>Tlaková zkouška vzduchem potrubí DN 500 těsnícím vakem ucpávkovým</t>
  </si>
  <si>
    <t>-635235839</t>
  </si>
  <si>
    <t>892442111</t>
  </si>
  <si>
    <t>Zabezpečení konců potrubí DN nad 300 do 600 při tlakových zkouškách vodou</t>
  </si>
  <si>
    <t>-332532698</t>
  </si>
  <si>
    <t>894411311</t>
  </si>
  <si>
    <t>Osazení betonových nebo železobetonových dílců pro šachty skruží rovných</t>
  </si>
  <si>
    <t>522278433</t>
  </si>
  <si>
    <t>59224050</t>
  </si>
  <si>
    <t>skruž pro kanalizační šachty se zabudovanými stupadly 100x25x12cm</t>
  </si>
  <si>
    <t>-1787848755</t>
  </si>
  <si>
    <t>59224052</t>
  </si>
  <si>
    <t>skruž pro kanalizační šachty se zabudovanými stupadly 100x100x12cm</t>
  </si>
  <si>
    <t>-1006448506</t>
  </si>
  <si>
    <t>894412411</t>
  </si>
  <si>
    <t>Osazení betonových nebo železobetonových dílců pro šachty skruží přechodových</t>
  </si>
  <si>
    <t>1281399191</t>
  </si>
  <si>
    <t>59224312</t>
  </si>
  <si>
    <t>kónus šachetní betonový kapsové plastové stupadlo 100x62,5x58cm</t>
  </si>
  <si>
    <t>167785173</t>
  </si>
  <si>
    <t>894414111</t>
  </si>
  <si>
    <t>Osazení betonových nebo železobetonových dílců pro šachty skruží základových (dno)</t>
  </si>
  <si>
    <t>-738301105</t>
  </si>
  <si>
    <t>59224339</t>
  </si>
  <si>
    <t>dno betonové šachty kanalizační přímé 100x100x60cm</t>
  </si>
  <si>
    <t>1873101185</t>
  </si>
  <si>
    <t>592001R</t>
  </si>
  <si>
    <t>dno betonové šachty spadiště kanalizační na podtrubí DN 500</t>
  </si>
  <si>
    <t>-101968060</t>
  </si>
  <si>
    <t>59224348</t>
  </si>
  <si>
    <t>těsnění elastomerové pro spojení šachetních dílů DN 1000</t>
  </si>
  <si>
    <t>-887004493</t>
  </si>
  <si>
    <t>899100101</t>
  </si>
  <si>
    <t>Napojení přípojky liniového žlabu do šachty/stoky, D+M</t>
  </si>
  <si>
    <t>477883727</t>
  </si>
  <si>
    <t>-1283148610</t>
  </si>
  <si>
    <t>869165274</t>
  </si>
  <si>
    <t>1955464051</t>
  </si>
  <si>
    <t>4,08+77,67</t>
  </si>
  <si>
    <t>558921898</t>
  </si>
  <si>
    <t>22-133-6 - SO 19 Splašková kanalizace</t>
  </si>
  <si>
    <t>-2008006637</t>
  </si>
  <si>
    <t>530650151</t>
  </si>
  <si>
    <t>394560486</t>
  </si>
  <si>
    <t>1,3*2</t>
  </si>
  <si>
    <t>973877208</t>
  </si>
  <si>
    <t>2*2*2,9</t>
  </si>
  <si>
    <t>2*2*2,2*2</t>
  </si>
  <si>
    <t>2*2*1,9</t>
  </si>
  <si>
    <t>2*2*2,1*2</t>
  </si>
  <si>
    <t>2*2*3*2</t>
  </si>
  <si>
    <t>2*2*3,2*3</t>
  </si>
  <si>
    <t>2*2*3,1</t>
  </si>
  <si>
    <t>-1046912963</t>
  </si>
  <si>
    <t>45*1,3*2,5</t>
  </si>
  <si>
    <t>11,27*1,3*1,94</t>
  </si>
  <si>
    <t>43,22*1,3*1,72</t>
  </si>
  <si>
    <t>4,12*1,3*1,69</t>
  </si>
  <si>
    <t>15,95*1,3*1,8</t>
  </si>
  <si>
    <t>30,01*1,3*2,25</t>
  </si>
  <si>
    <t>14,05*1,3*2,74</t>
  </si>
  <si>
    <t>15,94*1,3*2,94</t>
  </si>
  <si>
    <t>14,06*1,3*2,38</t>
  </si>
  <si>
    <t>15,94*1,3*2,67</t>
  </si>
  <si>
    <t>14,06*1,3*2,84</t>
  </si>
  <si>
    <t>15,94*1,3*2,93</t>
  </si>
  <si>
    <t>14,06*1,3*2,42</t>
  </si>
  <si>
    <t>15,94*1,3*2,73</t>
  </si>
  <si>
    <t>14,06*1,3*2,6</t>
  </si>
  <si>
    <t>15,94*1,3*2,8</t>
  </si>
  <si>
    <t>18,12*1,3*2,85</t>
  </si>
  <si>
    <t>14*1,3*2,32</t>
  </si>
  <si>
    <t>16*1,1*1,64</t>
  </si>
  <si>
    <t>711174505</t>
  </si>
  <si>
    <t>2*1,3*2,8</t>
  </si>
  <si>
    <t>141721218</t>
  </si>
  <si>
    <t>Řízený zemní protlak délky do 50 m hloubky do 6 m s protlačením potrubí vnějšího průměru vrtu do 315 mm v hornině třídy těžitelnosti I a II, skupiny 1 až 4</t>
  </si>
  <si>
    <t>-1020312908</t>
  </si>
  <si>
    <t>-589994811</t>
  </si>
  <si>
    <t>11,27*2*1,94</t>
  </si>
  <si>
    <t>43,22*2*1,72</t>
  </si>
  <si>
    <t>4,12*2*1,69</t>
  </si>
  <si>
    <t>15,95*2*1,8</t>
  </si>
  <si>
    <t>16*2*1,64</t>
  </si>
  <si>
    <t>Zřízení příložného pažení a rozepření stěn rýh hl do 4 m</t>
  </si>
  <si>
    <t>-1838101670</t>
  </si>
  <si>
    <t>45*2*2,5</t>
  </si>
  <si>
    <t>30,01*2*2,25</t>
  </si>
  <si>
    <t>14,05*2*2,74</t>
  </si>
  <si>
    <t>15,94*2*2,94</t>
  </si>
  <si>
    <t>14,06*2*2,38</t>
  </si>
  <si>
    <t>15,94*2*2,67</t>
  </si>
  <si>
    <t>14,06*2*2,84</t>
  </si>
  <si>
    <t>15,94*2*2,93</t>
  </si>
  <si>
    <t>14,06*2*2,42</t>
  </si>
  <si>
    <t>15,94*2*2,73</t>
  </si>
  <si>
    <t>14,06*2*2,6</t>
  </si>
  <si>
    <t>15,94*2*2,8</t>
  </si>
  <si>
    <t>18,12*2*2,85</t>
  </si>
  <si>
    <t>14*2*2,32</t>
  </si>
  <si>
    <t>255193151</t>
  </si>
  <si>
    <t>Odstranění příložného pažení a rozepření stěn rýh hl do 4 m</t>
  </si>
  <si>
    <t>-686266045</t>
  </si>
  <si>
    <t>298349185</t>
  </si>
  <si>
    <t>2*2,9*4</t>
  </si>
  <si>
    <t>2*2,2*4*2</t>
  </si>
  <si>
    <t>2*1,9*4</t>
  </si>
  <si>
    <t>2*2,1*4*2</t>
  </si>
  <si>
    <t>2*3*4*2</t>
  </si>
  <si>
    <t>2*3,2*4*3</t>
  </si>
  <si>
    <t>2*3,1*4</t>
  </si>
  <si>
    <t>179953794</t>
  </si>
  <si>
    <t>439815410</t>
  </si>
  <si>
    <t>128,4+1072,461</t>
  </si>
  <si>
    <t>711918204</t>
  </si>
  <si>
    <t>1200,861*20 'Přepočtené koeficientem množství</t>
  </si>
  <si>
    <t>-1765360812</t>
  </si>
  <si>
    <t>-1547037676</t>
  </si>
  <si>
    <t>-938376379</t>
  </si>
  <si>
    <t>1200,861*1,8 'Přepočtené koeficientem množství</t>
  </si>
  <si>
    <t>-238022030</t>
  </si>
  <si>
    <t>128,4</t>
  </si>
  <si>
    <t>1072,461</t>
  </si>
  <si>
    <t>-211,84</t>
  </si>
  <si>
    <t>-1,859*2</t>
  </si>
  <si>
    <t>-39,028</t>
  </si>
  <si>
    <t>-Pi*0,62*0,62*3,21</t>
  </si>
  <si>
    <t>-Pi*0,62*0,62*2,26</t>
  </si>
  <si>
    <t>-Pi*0,62*0,62*2,42</t>
  </si>
  <si>
    <t>-Pi*0,62*0,62*2,90</t>
  </si>
  <si>
    <t>-Pi*0,62*0,62*3,05</t>
  </si>
  <si>
    <t>-Pi*0,62*0,62*3,23</t>
  </si>
  <si>
    <t>-Pi*0,62*0,62*3,29</t>
  </si>
  <si>
    <t>-Pi*0,62*0,62*3,30</t>
  </si>
  <si>
    <t>-Pi*0,62*0,62*2,19</t>
  </si>
  <si>
    <t>-Pi*0,62*0,62*2,04</t>
  </si>
  <si>
    <t>-1767179995</t>
  </si>
  <si>
    <t>908,609*1,8 'Přepočtené koeficientem množství</t>
  </si>
  <si>
    <t>-1798963635</t>
  </si>
  <si>
    <t>286,68*1,3*0,55</t>
  </si>
  <si>
    <t>16*1,1*0,39</t>
  </si>
  <si>
    <t>-Pi*0,125*0,125*286,68</t>
  </si>
  <si>
    <t>-Pi*0,045*0,045*16</t>
  </si>
  <si>
    <t>1709087728</t>
  </si>
  <si>
    <t>197,666*2 'Přepočtené koeficientem množství</t>
  </si>
  <si>
    <t>-1084642146</t>
  </si>
  <si>
    <t>286,68+15,13</t>
  </si>
  <si>
    <t>-1341066420</t>
  </si>
  <si>
    <t>-1928272604</t>
  </si>
  <si>
    <t>1,3*1,3*0,1*11</t>
  </si>
  <si>
    <t>701943961</t>
  </si>
  <si>
    <t>286,68*1,3*0,1</t>
  </si>
  <si>
    <t>16*1,1*0,1</t>
  </si>
  <si>
    <t>-271181716</t>
  </si>
  <si>
    <t>59224146</t>
  </si>
  <si>
    <t>prstenec šachtový vyrovnávací betonový rovný 625x100x60mm</t>
  </si>
  <si>
    <t>-794682684</t>
  </si>
  <si>
    <t>59224147</t>
  </si>
  <si>
    <t>prstenec šachtový vyrovnávací betonový rovný 625x100x80mm</t>
  </si>
  <si>
    <t>-291459098</t>
  </si>
  <si>
    <t>59224148</t>
  </si>
  <si>
    <t>prstenec šachtový vyrovnávací betonový rovný 625x100x100mm</t>
  </si>
  <si>
    <t>-646267982</t>
  </si>
  <si>
    <t>-16875439</t>
  </si>
  <si>
    <t>59224149</t>
  </si>
  <si>
    <t>prstenec šachtový vyrovnávací betonový rovný 625x100x120mm</t>
  </si>
  <si>
    <t>1176236431</t>
  </si>
  <si>
    <t>-1112490469</t>
  </si>
  <si>
    <t>871254301</t>
  </si>
  <si>
    <t>Montáž kanalizačního potrubí z PE SDR17 otevřený výkop sklon do 20 % svařovaných na tupo D 90x5,4 mm</t>
  </si>
  <si>
    <t>152058778</t>
  </si>
  <si>
    <t>28613415R</t>
  </si>
  <si>
    <t>potrubí kanalizační tlakové PE100 SDR17 d90x5,4mm</t>
  </si>
  <si>
    <t>-1401972012</t>
  </si>
  <si>
    <t>16*1,015 'Přepočtené koeficientem množství</t>
  </si>
  <si>
    <t>-982635900</t>
  </si>
  <si>
    <t>28612010R</t>
  </si>
  <si>
    <t>trubka kanalizační PVC plnostěnná třívrstvá DN 250x1000mm SN12</t>
  </si>
  <si>
    <t>-1964455129</t>
  </si>
  <si>
    <t>28612011R</t>
  </si>
  <si>
    <t>trubka kanalizační PVC plnostěnná třívrstvá DN 250x3000mm SN12</t>
  </si>
  <si>
    <t>-1634237779</t>
  </si>
  <si>
    <t>28612013R</t>
  </si>
  <si>
    <t>trubka kanalizační PVC plnostěnná třívrstvá DN 250x6000mm SN12</t>
  </si>
  <si>
    <t>1380822345</t>
  </si>
  <si>
    <t>871365811</t>
  </si>
  <si>
    <t>Bourání stávajícího potrubí z PVC nebo PP DN přes 150 do 250</t>
  </si>
  <si>
    <t>-1576205782</t>
  </si>
  <si>
    <t>871375301</t>
  </si>
  <si>
    <t>Montáž kanalizačního potrubí z PE SDR17 otevřený výkop svařovaných elektrotvarovkou D 315 x 18,7 mm</t>
  </si>
  <si>
    <t>-1855403030</t>
  </si>
  <si>
    <t>28613454R</t>
  </si>
  <si>
    <t>potrubí PE100 RC SDR17 315x18,7mm dl 12m</t>
  </si>
  <si>
    <t>-1539458560</t>
  </si>
  <si>
    <t>15,13*1,015 'Přepočtené koeficientem množství</t>
  </si>
  <si>
    <t>1394401436</t>
  </si>
  <si>
    <t>1016478009</t>
  </si>
  <si>
    <t>877365221</t>
  </si>
  <si>
    <t>Montáž tvarovek z tvrdého PVC-systém KG nebo z polypropylenu-systém KG 2000 dvouosé DN 250</t>
  </si>
  <si>
    <t>1893811312</t>
  </si>
  <si>
    <t>28612224R</t>
  </si>
  <si>
    <t>odbočka kanalizační plastová PVC KG DN 250x160/45° SN12/16</t>
  </si>
  <si>
    <t>477908772</t>
  </si>
  <si>
    <t>890351851</t>
  </si>
  <si>
    <t>Bourání šachet ze ŽB strojně obestavěného prostoru do 5 m3</t>
  </si>
  <si>
    <t>427831482</t>
  </si>
  <si>
    <t>Pi*0,62*0,62*2,5</t>
  </si>
  <si>
    <t>890811851</t>
  </si>
  <si>
    <t>Bourání šachet z plastu strojně obestavěného prostoru do 1,5 m3</t>
  </si>
  <si>
    <t>-397744627</t>
  </si>
  <si>
    <t>Pi*0,2*0,2*2,5</t>
  </si>
  <si>
    <t>Tlaková zkouška vodou potrubí do 80</t>
  </si>
  <si>
    <t>1397919372</t>
  </si>
  <si>
    <t>892362121</t>
  </si>
  <si>
    <t>Tlaková zkouška vzduchem potrubí DN 250 těsnícím vakem ucpávkovým</t>
  </si>
  <si>
    <t>-1856013238</t>
  </si>
  <si>
    <t>2019969985</t>
  </si>
  <si>
    <t>860534142</t>
  </si>
  <si>
    <t>795259945</t>
  </si>
  <si>
    <t>59224051</t>
  </si>
  <si>
    <t>skruž pro kanalizační šachty se zabudovanými stupadly 100x50x12cm</t>
  </si>
  <si>
    <t>2037693353</t>
  </si>
  <si>
    <t>570921794</t>
  </si>
  <si>
    <t>-1684383152</t>
  </si>
  <si>
    <t>434974105</t>
  </si>
  <si>
    <t>155234402</t>
  </si>
  <si>
    <t>59224337</t>
  </si>
  <si>
    <t>dno betonové šachty kanalizační přímé 100x60x40cm</t>
  </si>
  <si>
    <t>1368166315</t>
  </si>
  <si>
    <t>896211112</t>
  </si>
  <si>
    <t>Spadiště kanalizační z betonu kruhové jednoduché dno beton tř. C 25/30 horní potrubí DN 250 nebo 300</t>
  </si>
  <si>
    <t>1112207229</t>
  </si>
  <si>
    <t>1214249455</t>
  </si>
  <si>
    <t>Napojení stoky S2 do kanalizační šachty ŠS08 vč. zapravení a utěsnění, D+M</t>
  </si>
  <si>
    <t>-423975789</t>
  </si>
  <si>
    <t>899100102</t>
  </si>
  <si>
    <t>Napojení potrubí PE d315 na potrubí PVC DN250 za pomocí pružných spojek, D+M</t>
  </si>
  <si>
    <t>-693477810</t>
  </si>
  <si>
    <t>899102811</t>
  </si>
  <si>
    <t>Demontáž poklopů plastových včetně podkladové desky hmotnosti přes 20 do 50 kg</t>
  </si>
  <si>
    <t>1772776635</t>
  </si>
  <si>
    <t>899103211</t>
  </si>
  <si>
    <t>Demontáž poklopů litinových nebo ocelových včetně rámů hmotnosti přes 100 do 150 kg</t>
  </si>
  <si>
    <t>1088728377</t>
  </si>
  <si>
    <t>-403893897</t>
  </si>
  <si>
    <t>55241014</t>
  </si>
  <si>
    <t>poklop šachtový třída D400, kruhový rám 785, vstup 600mm, bez ventilace</t>
  </si>
  <si>
    <t>524283473</t>
  </si>
  <si>
    <t>-1896949570</t>
  </si>
  <si>
    <t>286,68+16</t>
  </si>
  <si>
    <t>-1726800720</t>
  </si>
  <si>
    <t>1731538661</t>
  </si>
  <si>
    <t>2,062*14 'Přepočtené koeficientem množství</t>
  </si>
  <si>
    <t>1436015124</t>
  </si>
  <si>
    <t>1890406022</t>
  </si>
  <si>
    <t>997013813</t>
  </si>
  <si>
    <t>Poplatek za uložení na skládce (skládkovné) stavebního odpadu z plastických hmot kód odpadu 17 02 03</t>
  </si>
  <si>
    <t>2080560731</t>
  </si>
  <si>
    <t>-1977072721</t>
  </si>
  <si>
    <t>22-133-7 - SO 20 Vodovodní řád</t>
  </si>
  <si>
    <t>-185834316</t>
  </si>
  <si>
    <t>-375147238</t>
  </si>
  <si>
    <t>-403845018</t>
  </si>
  <si>
    <t>1,1*3</t>
  </si>
  <si>
    <t>-44017381</t>
  </si>
  <si>
    <t>2*2*2,1</t>
  </si>
  <si>
    <t>2*2*2,8</t>
  </si>
  <si>
    <t>1,5*1,1*1,9</t>
  </si>
  <si>
    <t>1,5*1,1*2,9</t>
  </si>
  <si>
    <t>1,5*1,1*1,5</t>
  </si>
  <si>
    <t>-222782139</t>
  </si>
  <si>
    <t>36,21*1,1*2,00</t>
  </si>
  <si>
    <t>0,58*1,1*1,43</t>
  </si>
  <si>
    <t>19,81*1,1*1,25</t>
  </si>
  <si>
    <t>1*1,1*1,09</t>
  </si>
  <si>
    <t>4,37*1,1*1,10</t>
  </si>
  <si>
    <t>16,63*1,1*1,17</t>
  </si>
  <si>
    <t>13,37*1,1*1,27</t>
  </si>
  <si>
    <t>16,63*1,1*1,41</t>
  </si>
  <si>
    <t>13,37*1,1*1,55</t>
  </si>
  <si>
    <t>16,63*1,1*1,60</t>
  </si>
  <si>
    <t>13,37*1,1*1,60</t>
  </si>
  <si>
    <t>13,37*1,1*1,57</t>
  </si>
  <si>
    <t>16,63*1,1*1,49</t>
  </si>
  <si>
    <t>13,37*1,1*1,43</t>
  </si>
  <si>
    <t>16,63*1,1*1,40</t>
  </si>
  <si>
    <t>15,78*1,1*1,32</t>
  </si>
  <si>
    <t>3,27*1,1*1,07</t>
  </si>
  <si>
    <t>0,25*1,1*0,92</t>
  </si>
  <si>
    <t>0,25*1,1*1,18</t>
  </si>
  <si>
    <t>36,15*1,1*1,15</t>
  </si>
  <si>
    <t>0,25*1,1*1,15</t>
  </si>
  <si>
    <t>1,25*1,1*2,73</t>
  </si>
  <si>
    <t>0,25*1,1*2,68</t>
  </si>
  <si>
    <t>3,96*1,1*1,07</t>
  </si>
  <si>
    <t>0,25*1,1*1,02</t>
  </si>
  <si>
    <t>1171630713</t>
  </si>
  <si>
    <t>2*1,1*1,44</t>
  </si>
  <si>
    <t>2*1,1*1,15</t>
  </si>
  <si>
    <t>141721214</t>
  </si>
  <si>
    <t>Řízený zemní protlak délky do 50 m hloubky do 6 m s protlačením potrubí vnějšího průměru vrtu do 180 mm v hornině třídy těžitelnosti I a II, skupiny 1 až 4</t>
  </si>
  <si>
    <t>1486212029</t>
  </si>
  <si>
    <t>652279485</t>
  </si>
  <si>
    <t>36,21*2*2,00</t>
  </si>
  <si>
    <t>0,58*2*1,43</t>
  </si>
  <si>
    <t>19,81*2*1,25</t>
  </si>
  <si>
    <t>1*2*1,09</t>
  </si>
  <si>
    <t>4,37*2*1,10</t>
  </si>
  <si>
    <t>16,63*2*1,17</t>
  </si>
  <si>
    <t>13,37*2*1,27</t>
  </si>
  <si>
    <t>16,63*2*1,41</t>
  </si>
  <si>
    <t>13,37*2*1,55</t>
  </si>
  <si>
    <t>16,63*2*1,60</t>
  </si>
  <si>
    <t>13,37*2*1,60</t>
  </si>
  <si>
    <t>13,37*2*1,57</t>
  </si>
  <si>
    <t>16,63*2*1,49</t>
  </si>
  <si>
    <t>13,37*2*1,43</t>
  </si>
  <si>
    <t>16,63*2*1,40</t>
  </si>
  <si>
    <t>15,78*2*1,32</t>
  </si>
  <si>
    <t>3,27*2*1,07</t>
  </si>
  <si>
    <t>0,25*2*0,92</t>
  </si>
  <si>
    <t>0,25*2*1,18</t>
  </si>
  <si>
    <t>36,15*2*1,15</t>
  </si>
  <si>
    <t>0,25*2*1,15</t>
  </si>
  <si>
    <t>3,96*2*1,07</t>
  </si>
  <si>
    <t>0,25*2*1,02</t>
  </si>
  <si>
    <t>-473792707</t>
  </si>
  <si>
    <t>1,25*2*2,73</t>
  </si>
  <si>
    <t>0,25*2*2,68</t>
  </si>
  <si>
    <t>117345307</t>
  </si>
  <si>
    <t>196563660</t>
  </si>
  <si>
    <t>151201101</t>
  </si>
  <si>
    <t>Zřízení zátažného pažení a rozepření stěn rýh hl do 2 m</t>
  </si>
  <si>
    <t>-1644356597</t>
  </si>
  <si>
    <t>1,5*1,9*2</t>
  </si>
  <si>
    <t>1,1*1,9*2</t>
  </si>
  <si>
    <t>1,5*1,5*2</t>
  </si>
  <si>
    <t>1,1*1,5*2</t>
  </si>
  <si>
    <t>2059106329</t>
  </si>
  <si>
    <t>2*2,1*4</t>
  </si>
  <si>
    <t>2*2,8*4</t>
  </si>
  <si>
    <t>1,5*2,9*2</t>
  </si>
  <si>
    <t>1,1*2,9*2</t>
  </si>
  <si>
    <t>151201111</t>
  </si>
  <si>
    <t>Odstranění zátažného pažení a rozepření stěn rýh hl do 2 m</t>
  </si>
  <si>
    <t>-638892299</t>
  </si>
  <si>
    <t>1816651506</t>
  </si>
  <si>
    <t>947111784</t>
  </si>
  <si>
    <t>29,995+517,643</t>
  </si>
  <si>
    <t>-906544220</t>
  </si>
  <si>
    <t>547,638*20 'Přepočtené koeficientem množství</t>
  </si>
  <si>
    <t>-310727848</t>
  </si>
  <si>
    <t>1950401915</t>
  </si>
  <si>
    <t>1472866948</t>
  </si>
  <si>
    <t>547,638*1,8 'Přepočtené koeficientem množství</t>
  </si>
  <si>
    <t>-721704382</t>
  </si>
  <si>
    <t>29,995</t>
  </si>
  <si>
    <t>517,643</t>
  </si>
  <si>
    <t>-142,442</t>
  </si>
  <si>
    <t>-37,819</t>
  </si>
  <si>
    <t>-69813711</t>
  </si>
  <si>
    <t>367,377*1,8 'Přepočtené koeficientem množství</t>
  </si>
  <si>
    <t>1027717430</t>
  </si>
  <si>
    <t>2*2*0,39</t>
  </si>
  <si>
    <t>1,5*1,1*0,39</t>
  </si>
  <si>
    <t>320,26*1,1*0,39</t>
  </si>
  <si>
    <t>-Pi*0,045*0,045*320,26</t>
  </si>
  <si>
    <t>1440191396</t>
  </si>
  <si>
    <t>140,405*2 'Přepočtené koeficientem množství</t>
  </si>
  <si>
    <t>743720445</t>
  </si>
  <si>
    <t>2*2*0,2</t>
  </si>
  <si>
    <t>1,5*1,1*0,2</t>
  </si>
  <si>
    <t>320,26*1,1*0,1</t>
  </si>
  <si>
    <t>850265121</t>
  </si>
  <si>
    <t>Výřez nebo výsek na potrubí z trub litinových tlakových nebo plastických hmot DN 100</t>
  </si>
  <si>
    <t>1580624294</t>
  </si>
  <si>
    <t>857242122</t>
  </si>
  <si>
    <t>Montáž litinových tvarovek jednoosých přírubových otevřený výkop DN 80</t>
  </si>
  <si>
    <t>1107996861</t>
  </si>
  <si>
    <t>55251820</t>
  </si>
  <si>
    <t>koleno přírubové prodloužené s patkou pro připojení k hydrantu 80/90mm</t>
  </si>
  <si>
    <t>1545548675</t>
  </si>
  <si>
    <t>857244122</t>
  </si>
  <si>
    <t>Montáž litinových tvarovek odbočných přírubových otevřený výkop DN 80</t>
  </si>
  <si>
    <t>-1528613206</t>
  </si>
  <si>
    <t>55253510</t>
  </si>
  <si>
    <t>tvarovka přírubová litinová vodovodní s přírubovou odbočkou PN10/40 T-kus DN 80/80</t>
  </si>
  <si>
    <t>1199116181</t>
  </si>
  <si>
    <t>857264122</t>
  </si>
  <si>
    <t>Montáž litinových tvarovek odbočných přírubových otevřený výkop DN 100</t>
  </si>
  <si>
    <t>-1880302172</t>
  </si>
  <si>
    <t>55253515</t>
  </si>
  <si>
    <t>tvarovka přírubová litinová s přírubovou odbočkou,práškový epoxid tl 250µm T-kus DN 100/80</t>
  </si>
  <si>
    <t>796422324</t>
  </si>
  <si>
    <t>871241141</t>
  </si>
  <si>
    <t>Montáž potrubí z PE100 SDR 11 otevřený výkop svařovaných na tupo D 90 x 8,2 mm</t>
  </si>
  <si>
    <t>-1948849083</t>
  </si>
  <si>
    <t>292,61+1,5+4,21+36,65</t>
  </si>
  <si>
    <t>2861355R</t>
  </si>
  <si>
    <t xml:space="preserve">potrubí PE100 SDR11 90x8,2 </t>
  </si>
  <si>
    <t>1262209920</t>
  </si>
  <si>
    <t>334,97*1,015 'Přepočtené koeficientem množství</t>
  </si>
  <si>
    <t>871341151</t>
  </si>
  <si>
    <t>Montáž potrubí z PE100 SDR 17 otevřený výkop svařovaných na tupo D 180 x 10,7 mm</t>
  </si>
  <si>
    <t>2111764411</t>
  </si>
  <si>
    <t>2861358R1</t>
  </si>
  <si>
    <t xml:space="preserve">potrubí PE100 RC SDR17 180x10,7 </t>
  </si>
  <si>
    <t>-582879130</t>
  </si>
  <si>
    <t>13,7*1,015 'Přepočtené koeficientem množství</t>
  </si>
  <si>
    <t>877241101</t>
  </si>
  <si>
    <t>Montáž elektrospojek na vodovodním potrubí z PE trub d 90</t>
  </si>
  <si>
    <t>-648811525</t>
  </si>
  <si>
    <t>28615974</t>
  </si>
  <si>
    <t>elektrospojka SDR11 PE 100 PN16 D 90mm</t>
  </si>
  <si>
    <t>-308447774</t>
  </si>
  <si>
    <t>28653135</t>
  </si>
  <si>
    <t>nákružek lemový PE 100 SDR11 90mm</t>
  </si>
  <si>
    <t>26753518</t>
  </si>
  <si>
    <t>2861489R</t>
  </si>
  <si>
    <t>Oblouk 11° PE100 SDR11 d90</t>
  </si>
  <si>
    <t>120077023</t>
  </si>
  <si>
    <t>2861499R</t>
  </si>
  <si>
    <t>Přírubový spoj DN80 PE potrubí</t>
  </si>
  <si>
    <t>368099400</t>
  </si>
  <si>
    <t>877241112</t>
  </si>
  <si>
    <t>Montáž elektrokolen na vodovodním potrubí z PE trub d 90</t>
  </si>
  <si>
    <t>-412384624</t>
  </si>
  <si>
    <t>28653060</t>
  </si>
  <si>
    <t>elektrokoleno 90° PE 100 D 90mm</t>
  </si>
  <si>
    <t>-722807724</t>
  </si>
  <si>
    <t>286530R</t>
  </si>
  <si>
    <t>elektrokoleno 15° PE 100 D 90mm</t>
  </si>
  <si>
    <t>1673367302</t>
  </si>
  <si>
    <t>877261101</t>
  </si>
  <si>
    <t>Montáž elektrospojek na vodovodním potrubí z PE trub d 110</t>
  </si>
  <si>
    <t>-795719566</t>
  </si>
  <si>
    <t>28653136</t>
  </si>
  <si>
    <t>nákružek lemový PE 100 SDR11 110mm</t>
  </si>
  <si>
    <t>118679981</t>
  </si>
  <si>
    <t>28615599R</t>
  </si>
  <si>
    <t>Přírubový spoj DN100 PE potrubí</t>
  </si>
  <si>
    <t>-1092469321</t>
  </si>
  <si>
    <t>891241112</t>
  </si>
  <si>
    <t>Montáž vodovodních šoupátek otevřený výkop DN 80</t>
  </si>
  <si>
    <t>1283985467</t>
  </si>
  <si>
    <t>42221303</t>
  </si>
  <si>
    <t>šoupátko pitná voda litina GGG 50 krátká stavební dl PN10/16 DN 80x180mm</t>
  </si>
  <si>
    <t>-496989074</t>
  </si>
  <si>
    <t>891247111</t>
  </si>
  <si>
    <t>Montáž hydrantů podzemních DN 80</t>
  </si>
  <si>
    <t>62533602</t>
  </si>
  <si>
    <t>42273591</t>
  </si>
  <si>
    <t>hydrant podzemní DN 80 PN 16 jednoduchý uzávěr krycí v 1500mm</t>
  </si>
  <si>
    <t>-1786811271</t>
  </si>
  <si>
    <t>1843225252</t>
  </si>
  <si>
    <t>292,61+36,65+1,5+4,21</t>
  </si>
  <si>
    <t>892273122</t>
  </si>
  <si>
    <t>Proplach a dezinfekce vodovodního potrubí DN od 80 do 125</t>
  </si>
  <si>
    <t>-1305739558</t>
  </si>
  <si>
    <t>1432183173</t>
  </si>
  <si>
    <t>89910010R</t>
  </si>
  <si>
    <t>Betonový blok, D+M</t>
  </si>
  <si>
    <t>14902349</t>
  </si>
  <si>
    <t>89910020R</t>
  </si>
  <si>
    <t>Trasírka, D+M</t>
  </si>
  <si>
    <t>-1755722346</t>
  </si>
  <si>
    <t>-1893850534</t>
  </si>
  <si>
    <t>-855547423</t>
  </si>
  <si>
    <t>42291079</t>
  </si>
  <si>
    <t>souprava zemní pro šoupátka DN 65-80mm</t>
  </si>
  <si>
    <t>-218201525</t>
  </si>
  <si>
    <t>-1702772500</t>
  </si>
  <si>
    <t>899401113</t>
  </si>
  <si>
    <t>Osazení poklopů litinových hydrantových</t>
  </si>
  <si>
    <t>-690976542</t>
  </si>
  <si>
    <t>42291452</t>
  </si>
  <si>
    <t>poklop litinový hydrantový DN 80</t>
  </si>
  <si>
    <t>1576904741</t>
  </si>
  <si>
    <t>56230638</t>
  </si>
  <si>
    <t>deska podkladová uličního poklopu hydrantového</t>
  </si>
  <si>
    <t>-1653665388</t>
  </si>
  <si>
    <t>1585933477</t>
  </si>
  <si>
    <t>(292,61+36,65+1,5+4,21)*2</t>
  </si>
  <si>
    <t>-397269762</t>
  </si>
  <si>
    <t>334,97-13,7</t>
  </si>
  <si>
    <t>-1409404640</t>
  </si>
  <si>
    <t>22-133-16 - Vedlejší rozpočtové náklady</t>
  </si>
  <si>
    <t>VRN - Vedlejší rozpočtové náklady</t>
  </si>
  <si>
    <t>VRN</t>
  </si>
  <si>
    <t>100100101</t>
  </si>
  <si>
    <t>Vytyčení stávajících sítí</t>
  </si>
  <si>
    <t>-913964845</t>
  </si>
  <si>
    <t>100100102</t>
  </si>
  <si>
    <t>Geodetické práce</t>
  </si>
  <si>
    <t>-321931238</t>
  </si>
  <si>
    <t>100100103</t>
  </si>
  <si>
    <t>Zařízení, provoz a odstranění staveniště</t>
  </si>
  <si>
    <t>-1778711864</t>
  </si>
  <si>
    <t>100100104</t>
  </si>
  <si>
    <t>Dočasné dopravní značení</t>
  </si>
  <si>
    <t>729668995</t>
  </si>
  <si>
    <t>100100105</t>
  </si>
  <si>
    <t>Laboratorní rozbor pitné vody</t>
  </si>
  <si>
    <t>855085443</t>
  </si>
  <si>
    <t>100100106</t>
  </si>
  <si>
    <t>Laboratorní rozbor vzorku zeminy pro uložení na skládku</t>
  </si>
  <si>
    <t>683465048</t>
  </si>
  <si>
    <t>100100107</t>
  </si>
  <si>
    <t>Laboratorní rozbor vzorku asfaltu pro uložení na skládku</t>
  </si>
  <si>
    <t>-1481928855</t>
  </si>
  <si>
    <t>100100108</t>
  </si>
  <si>
    <t>Kontrolní zkoušky zhutnění</t>
  </si>
  <si>
    <t>1933740290</t>
  </si>
  <si>
    <t>100100109</t>
  </si>
  <si>
    <t xml:space="preserve">Projektová dokumentace skutečného provedení </t>
  </si>
  <si>
    <t>-582515557</t>
  </si>
  <si>
    <t>100100110</t>
  </si>
  <si>
    <t>Provozní a kanalizační řád - kanalizace</t>
  </si>
  <si>
    <t>-113351035</t>
  </si>
  <si>
    <t>100100111</t>
  </si>
  <si>
    <t>Provozní a vodovodní řád - vodovod</t>
  </si>
  <si>
    <t>-1164167368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</si>
</sst>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2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2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8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abSelected="1" topLeftCell="A76" workbookViewId="0">
      <selection activeCell="A107" sqref="A107:XFD107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" customHeight="1">
      <c r="AR2" s="226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20"/>
      <c r="BE5" s="207" t="s">
        <v>15</v>
      </c>
      <c r="BS5" s="17" t="s">
        <v>6</v>
      </c>
    </row>
    <row r="6" spans="1:74" s="1" customFormat="1" ht="36.9" customHeight="1">
      <c r="B6" s="20"/>
      <c r="D6" s="26" t="s">
        <v>16</v>
      </c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20"/>
      <c r="BE6" s="208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08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08"/>
      <c r="BS8" s="17" t="s">
        <v>6</v>
      </c>
    </row>
    <row r="9" spans="1:74" s="1" customFormat="1" ht="14.4" customHeight="1">
      <c r="B9" s="20"/>
      <c r="AR9" s="20"/>
      <c r="BE9" s="208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08"/>
      <c r="BS10" s="17" t="s">
        <v>6</v>
      </c>
    </row>
    <row r="11" spans="1:74" s="1" customFormat="1" ht="18.45" customHeight="1">
      <c r="B11" s="20"/>
      <c r="E11" s="25" t="s">
        <v>21</v>
      </c>
      <c r="AK11" s="27" t="s">
        <v>26</v>
      </c>
      <c r="AN11" s="25" t="s">
        <v>1</v>
      </c>
      <c r="AR11" s="20"/>
      <c r="BE11" s="208"/>
      <c r="BS11" s="17" t="s">
        <v>6</v>
      </c>
    </row>
    <row r="12" spans="1:74" s="1" customFormat="1" ht="6.9" customHeight="1">
      <c r="B12" s="20"/>
      <c r="AR12" s="20"/>
      <c r="BE12" s="208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08"/>
      <c r="BS13" s="17" t="s">
        <v>6</v>
      </c>
    </row>
    <row r="14" spans="1:74" ht="13.2">
      <c r="B14" s="20"/>
      <c r="E14" s="213" t="s">
        <v>28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7" t="s">
        <v>26</v>
      </c>
      <c r="AN14" s="29" t="s">
        <v>28</v>
      </c>
      <c r="AR14" s="20"/>
      <c r="BE14" s="208"/>
      <c r="BS14" s="17" t="s">
        <v>6</v>
      </c>
    </row>
    <row r="15" spans="1:74" s="1" customFormat="1" ht="6.9" customHeight="1">
      <c r="B15" s="20"/>
      <c r="AR15" s="20"/>
      <c r="BE15" s="208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08"/>
      <c r="BS16" s="17" t="s">
        <v>3</v>
      </c>
    </row>
    <row r="17" spans="1:71" s="1" customFormat="1" ht="18.45" customHeight="1">
      <c r="B17" s="20"/>
      <c r="E17" s="25" t="s">
        <v>21</v>
      </c>
      <c r="AK17" s="27" t="s">
        <v>26</v>
      </c>
      <c r="AN17" s="25" t="s">
        <v>1</v>
      </c>
      <c r="AR17" s="20"/>
      <c r="BE17" s="208"/>
      <c r="BS17" s="17" t="s">
        <v>3</v>
      </c>
    </row>
    <row r="18" spans="1:71" s="1" customFormat="1" ht="6.9" customHeight="1">
      <c r="B18" s="20"/>
      <c r="AR18" s="20"/>
      <c r="BE18" s="208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25</v>
      </c>
      <c r="AN19" s="25" t="s">
        <v>1</v>
      </c>
      <c r="AR19" s="20"/>
      <c r="BE19" s="208"/>
      <c r="BS19" s="17" t="s">
        <v>6</v>
      </c>
    </row>
    <row r="20" spans="1:71" s="1" customFormat="1" ht="18.45" customHeight="1">
      <c r="B20" s="20"/>
      <c r="E20" s="25" t="s">
        <v>21</v>
      </c>
      <c r="AK20" s="27" t="s">
        <v>26</v>
      </c>
      <c r="AN20" s="25" t="s">
        <v>1</v>
      </c>
      <c r="AR20" s="20"/>
      <c r="BE20" s="208"/>
      <c r="BS20" s="17" t="s">
        <v>31</v>
      </c>
    </row>
    <row r="21" spans="1:71" s="1" customFormat="1" ht="6.9" customHeight="1">
      <c r="B21" s="20"/>
      <c r="AR21" s="20"/>
      <c r="BE21" s="208"/>
    </row>
    <row r="22" spans="1:71" s="1" customFormat="1" ht="12" customHeight="1">
      <c r="B22" s="20"/>
      <c r="D22" s="27" t="s">
        <v>32</v>
      </c>
      <c r="AR22" s="20"/>
      <c r="BE22" s="208"/>
    </row>
    <row r="23" spans="1:71" s="1" customFormat="1" ht="16.5" customHeight="1">
      <c r="B23" s="20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20"/>
      <c r="BE23" s="208"/>
    </row>
    <row r="24" spans="1:71" s="1" customFormat="1" ht="6.9" customHeight="1">
      <c r="B24" s="20"/>
      <c r="AR24" s="20"/>
      <c r="BE24" s="208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08"/>
    </row>
    <row r="26" spans="1:71" s="2" customFormat="1" ht="25.95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6">
        <f>ROUND(AG94,2)</f>
        <v>0</v>
      </c>
      <c r="AL26" s="217"/>
      <c r="AM26" s="217"/>
      <c r="AN26" s="217"/>
      <c r="AO26" s="217"/>
      <c r="AP26" s="32"/>
      <c r="AQ26" s="32"/>
      <c r="AR26" s="33"/>
      <c r="BE26" s="208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08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18" t="s">
        <v>34</v>
      </c>
      <c r="M28" s="218"/>
      <c r="N28" s="218"/>
      <c r="O28" s="218"/>
      <c r="P28" s="218"/>
      <c r="Q28" s="32"/>
      <c r="R28" s="32"/>
      <c r="S28" s="32"/>
      <c r="T28" s="32"/>
      <c r="U28" s="32"/>
      <c r="V28" s="32"/>
      <c r="W28" s="218" t="s">
        <v>35</v>
      </c>
      <c r="X28" s="218"/>
      <c r="Y28" s="218"/>
      <c r="Z28" s="218"/>
      <c r="AA28" s="218"/>
      <c r="AB28" s="218"/>
      <c r="AC28" s="218"/>
      <c r="AD28" s="218"/>
      <c r="AE28" s="218"/>
      <c r="AF28" s="32"/>
      <c r="AG28" s="32"/>
      <c r="AH28" s="32"/>
      <c r="AI28" s="32"/>
      <c r="AJ28" s="32"/>
      <c r="AK28" s="218" t="s">
        <v>36</v>
      </c>
      <c r="AL28" s="218"/>
      <c r="AM28" s="218"/>
      <c r="AN28" s="218"/>
      <c r="AO28" s="218"/>
      <c r="AP28" s="32"/>
      <c r="AQ28" s="32"/>
      <c r="AR28" s="33"/>
      <c r="BE28" s="208"/>
    </row>
    <row r="29" spans="1:71" s="3" customFormat="1" ht="14.4" customHeight="1">
      <c r="B29" s="37"/>
      <c r="D29" s="27" t="s">
        <v>37</v>
      </c>
      <c r="F29" s="27" t="s">
        <v>38</v>
      </c>
      <c r="L29" s="221">
        <v>0.21</v>
      </c>
      <c r="M29" s="220"/>
      <c r="N29" s="220"/>
      <c r="O29" s="220"/>
      <c r="P29" s="220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0</v>
      </c>
      <c r="AL29" s="220"/>
      <c r="AM29" s="220"/>
      <c r="AN29" s="220"/>
      <c r="AO29" s="220"/>
      <c r="AR29" s="37"/>
      <c r="BE29" s="209"/>
    </row>
    <row r="30" spans="1:71" s="3" customFormat="1" ht="14.4" customHeight="1">
      <c r="B30" s="37"/>
      <c r="F30" s="27" t="s">
        <v>39</v>
      </c>
      <c r="L30" s="221">
        <v>0.15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7"/>
      <c r="BE30" s="209"/>
    </row>
    <row r="31" spans="1:71" s="3" customFormat="1" ht="14.4" hidden="1" customHeight="1">
      <c r="B31" s="37"/>
      <c r="F31" s="27" t="s">
        <v>40</v>
      </c>
      <c r="L31" s="221">
        <v>0.21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7"/>
      <c r="BE31" s="209"/>
    </row>
    <row r="32" spans="1:71" s="3" customFormat="1" ht="14.4" hidden="1" customHeight="1">
      <c r="B32" s="37"/>
      <c r="F32" s="27" t="s">
        <v>41</v>
      </c>
      <c r="L32" s="221">
        <v>0.15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7"/>
      <c r="BE32" s="209"/>
    </row>
    <row r="33" spans="1:57" s="3" customFormat="1" ht="14.4" hidden="1" customHeight="1">
      <c r="B33" s="37"/>
      <c r="F33" s="27" t="s">
        <v>42</v>
      </c>
      <c r="L33" s="221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7"/>
      <c r="BE33" s="209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08"/>
    </row>
    <row r="35" spans="1:57" s="2" customFormat="1" ht="25.95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5" t="s">
        <v>45</v>
      </c>
      <c r="Y35" s="223"/>
      <c r="Z35" s="223"/>
      <c r="AA35" s="223"/>
      <c r="AB35" s="223"/>
      <c r="AC35" s="40"/>
      <c r="AD35" s="40"/>
      <c r="AE35" s="40"/>
      <c r="AF35" s="40"/>
      <c r="AG35" s="40"/>
      <c r="AH35" s="40"/>
      <c r="AI35" s="40"/>
      <c r="AJ35" s="40"/>
      <c r="AK35" s="222">
        <f>SUM(AK26:AK33)</f>
        <v>0</v>
      </c>
      <c r="AL35" s="223"/>
      <c r="AM35" s="223"/>
      <c r="AN35" s="223"/>
      <c r="AO35" s="224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" customHeight="1">
      <c r="B38" s="20"/>
      <c r="AR38" s="20"/>
    </row>
    <row r="39" spans="1:57" s="1" customFormat="1" ht="14.4" customHeight="1">
      <c r="B39" s="20"/>
      <c r="AR39" s="20"/>
    </row>
    <row r="40" spans="1:57" s="1" customFormat="1" ht="14.4" customHeight="1">
      <c r="B40" s="20"/>
      <c r="AR40" s="20"/>
    </row>
    <row r="41" spans="1:57" s="1" customFormat="1" ht="14.4" customHeight="1">
      <c r="B41" s="20"/>
      <c r="AR41" s="20"/>
    </row>
    <row r="42" spans="1:57" s="1" customFormat="1" ht="14.4" customHeight="1">
      <c r="B42" s="20"/>
      <c r="AR42" s="20"/>
    </row>
    <row r="43" spans="1:57" s="1" customFormat="1" ht="14.4" customHeight="1">
      <c r="B43" s="20"/>
      <c r="AR43" s="20"/>
    </row>
    <row r="44" spans="1:57" s="1" customFormat="1" ht="14.4" customHeight="1">
      <c r="B44" s="20"/>
      <c r="AR44" s="20"/>
    </row>
    <row r="45" spans="1:57" s="1" customFormat="1" ht="14.4" customHeight="1">
      <c r="B45" s="20"/>
      <c r="AR45" s="20"/>
    </row>
    <row r="46" spans="1:57" s="1" customFormat="1" ht="14.4" customHeight="1">
      <c r="B46" s="20"/>
      <c r="AR46" s="20"/>
    </row>
    <row r="47" spans="1:57" s="1" customFormat="1" ht="14.4" customHeight="1">
      <c r="B47" s="20"/>
      <c r="AR47" s="20"/>
    </row>
    <row r="48" spans="1:57" s="1" customFormat="1" ht="14.4" customHeight="1">
      <c r="B48" s="20"/>
      <c r="AR48" s="20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3.2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3.2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3.2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22-133</v>
      </c>
      <c r="AR84" s="51"/>
    </row>
    <row r="85" spans="1:91" s="5" customFormat="1" ht="36.9" customHeight="1">
      <c r="B85" s="52"/>
      <c r="C85" s="53" t="s">
        <v>16</v>
      </c>
      <c r="L85" s="204" t="str">
        <f>K6</f>
        <v>Rodinné domy u Rybníka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R85" s="52"/>
    </row>
    <row r="86" spans="1:91" s="2" customFormat="1" ht="6.9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0" t="str">
        <f>IF(AN8= "","",AN8)</f>
        <v>1. 4. 2022</v>
      </c>
      <c r="AN87" s="230"/>
      <c r="AO87" s="32"/>
      <c r="AP87" s="32"/>
      <c r="AQ87" s="32"/>
      <c r="AR87" s="33"/>
      <c r="BE87" s="32"/>
    </row>
    <row r="88" spans="1:91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15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31" t="str">
        <f>IF(E17="","",E17)</f>
        <v xml:space="preserve"> </v>
      </c>
      <c r="AN89" s="232"/>
      <c r="AO89" s="232"/>
      <c r="AP89" s="232"/>
      <c r="AQ89" s="32"/>
      <c r="AR89" s="33"/>
      <c r="AS89" s="234" t="s">
        <v>53</v>
      </c>
      <c r="AT89" s="23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15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30</v>
      </c>
      <c r="AJ90" s="32"/>
      <c r="AK90" s="32"/>
      <c r="AL90" s="32"/>
      <c r="AM90" s="231" t="str">
        <f>IF(E20="","",E20)</f>
        <v xml:space="preserve"> </v>
      </c>
      <c r="AN90" s="232"/>
      <c r="AO90" s="232"/>
      <c r="AP90" s="232"/>
      <c r="AQ90" s="32"/>
      <c r="AR90" s="33"/>
      <c r="AS90" s="236"/>
      <c r="AT90" s="23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6"/>
      <c r="AT91" s="23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00" t="s">
        <v>54</v>
      </c>
      <c r="D92" s="201"/>
      <c r="E92" s="201"/>
      <c r="F92" s="201"/>
      <c r="G92" s="201"/>
      <c r="H92" s="60"/>
      <c r="I92" s="203" t="s">
        <v>55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29" t="s">
        <v>56</v>
      </c>
      <c r="AH92" s="201"/>
      <c r="AI92" s="201"/>
      <c r="AJ92" s="201"/>
      <c r="AK92" s="201"/>
      <c r="AL92" s="201"/>
      <c r="AM92" s="201"/>
      <c r="AN92" s="203" t="s">
        <v>57</v>
      </c>
      <c r="AO92" s="201"/>
      <c r="AP92" s="233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6">
        <f>ROUND(SUM(AG95:AG107),2)</f>
        <v>0</v>
      </c>
      <c r="AH94" s="206"/>
      <c r="AI94" s="206"/>
      <c r="AJ94" s="206"/>
      <c r="AK94" s="206"/>
      <c r="AL94" s="206"/>
      <c r="AM94" s="206"/>
      <c r="AN94" s="238">
        <f t="shared" ref="AN94:AN107" si="0">SUM(AG94,AT94)</f>
        <v>0</v>
      </c>
      <c r="AO94" s="238"/>
      <c r="AP94" s="238"/>
      <c r="AQ94" s="72" t="s">
        <v>1</v>
      </c>
      <c r="AR94" s="68"/>
      <c r="AS94" s="73">
        <f>ROUND(SUM(AS95:AS107),2)</f>
        <v>0</v>
      </c>
      <c r="AT94" s="74">
        <f t="shared" ref="AT94:AT107" si="1">ROUND(SUM(AV94:AW94),2)</f>
        <v>0</v>
      </c>
      <c r="AU94" s="75">
        <f>ROUND(SUM(AU95:AU107),5)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ROUND(SUM(AZ95:AZ107),2)</f>
        <v>0</v>
      </c>
      <c r="BA94" s="74">
        <f>ROUND(SUM(BA95:BA107),2)</f>
        <v>0</v>
      </c>
      <c r="BB94" s="74">
        <f>ROUND(SUM(BB95:BB107),2)</f>
        <v>0</v>
      </c>
      <c r="BC94" s="74">
        <f>ROUND(SUM(BC95:BC107),2)</f>
        <v>0</v>
      </c>
      <c r="BD94" s="76">
        <f>ROUND(SUM(BD95:BD107),2)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202" t="s">
        <v>78</v>
      </c>
      <c r="E95" s="202"/>
      <c r="F95" s="202"/>
      <c r="G95" s="202"/>
      <c r="H95" s="202"/>
      <c r="I95" s="82"/>
      <c r="J95" s="202" t="s">
        <v>79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27">
        <f>'22-133-1 - SO 01f-14f Kan...'!J30</f>
        <v>0</v>
      </c>
      <c r="AH95" s="228"/>
      <c r="AI95" s="228"/>
      <c r="AJ95" s="228"/>
      <c r="AK95" s="228"/>
      <c r="AL95" s="228"/>
      <c r="AM95" s="228"/>
      <c r="AN95" s="227">
        <f t="shared" si="0"/>
        <v>0</v>
      </c>
      <c r="AO95" s="228"/>
      <c r="AP95" s="228"/>
      <c r="AQ95" s="83" t="s">
        <v>80</v>
      </c>
      <c r="AR95" s="80"/>
      <c r="AS95" s="84">
        <v>0</v>
      </c>
      <c r="AT95" s="85">
        <f t="shared" si="1"/>
        <v>0</v>
      </c>
      <c r="AU95" s="86">
        <f>'22-133-1 - SO 01f-14f Kan...'!P121</f>
        <v>0</v>
      </c>
      <c r="AV95" s="85">
        <f>'22-133-1 - SO 01f-14f Kan...'!J33</f>
        <v>0</v>
      </c>
      <c r="AW95" s="85">
        <f>'22-133-1 - SO 01f-14f Kan...'!J34</f>
        <v>0</v>
      </c>
      <c r="AX95" s="85">
        <f>'22-133-1 - SO 01f-14f Kan...'!J35</f>
        <v>0</v>
      </c>
      <c r="AY95" s="85">
        <f>'22-133-1 - SO 01f-14f Kan...'!J36</f>
        <v>0</v>
      </c>
      <c r="AZ95" s="85">
        <f>'22-133-1 - SO 01f-14f Kan...'!F33</f>
        <v>0</v>
      </c>
      <c r="BA95" s="85">
        <f>'22-133-1 - SO 01f-14f Kan...'!F34</f>
        <v>0</v>
      </c>
      <c r="BB95" s="85">
        <f>'22-133-1 - SO 01f-14f Kan...'!F35</f>
        <v>0</v>
      </c>
      <c r="BC95" s="85">
        <f>'22-133-1 - SO 01f-14f Kan...'!F36</f>
        <v>0</v>
      </c>
      <c r="BD95" s="87">
        <f>'22-133-1 - SO 01f-14f Kan...'!F37</f>
        <v>0</v>
      </c>
      <c r="BT95" s="88" t="s">
        <v>81</v>
      </c>
      <c r="BV95" s="88" t="s">
        <v>75</v>
      </c>
      <c r="BW95" s="88" t="s">
        <v>82</v>
      </c>
      <c r="BX95" s="88" t="s">
        <v>4</v>
      </c>
      <c r="CL95" s="88" t="s">
        <v>1</v>
      </c>
      <c r="CM95" s="88" t="s">
        <v>83</v>
      </c>
    </row>
    <row r="96" spans="1:91" s="7" customFormat="1" ht="16.5" customHeight="1">
      <c r="A96" s="79" t="s">
        <v>77</v>
      </c>
      <c r="B96" s="80"/>
      <c r="C96" s="81"/>
      <c r="D96" s="202" t="s">
        <v>84</v>
      </c>
      <c r="E96" s="202"/>
      <c r="F96" s="202"/>
      <c r="G96" s="202"/>
      <c r="H96" s="202"/>
      <c r="I96" s="82"/>
      <c r="J96" s="202" t="s">
        <v>85</v>
      </c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27">
        <f>'22-133-2 - SO 01g-14g Vod...'!J30</f>
        <v>0</v>
      </c>
      <c r="AH96" s="228"/>
      <c r="AI96" s="228"/>
      <c r="AJ96" s="228"/>
      <c r="AK96" s="228"/>
      <c r="AL96" s="228"/>
      <c r="AM96" s="228"/>
      <c r="AN96" s="227">
        <f t="shared" si="0"/>
        <v>0</v>
      </c>
      <c r="AO96" s="228"/>
      <c r="AP96" s="228"/>
      <c r="AQ96" s="83" t="s">
        <v>80</v>
      </c>
      <c r="AR96" s="80"/>
      <c r="AS96" s="84">
        <v>0</v>
      </c>
      <c r="AT96" s="85">
        <f t="shared" si="1"/>
        <v>0</v>
      </c>
      <c r="AU96" s="86">
        <f>'22-133-2 - SO 01g-14g Vod...'!P121</f>
        <v>0</v>
      </c>
      <c r="AV96" s="85">
        <f>'22-133-2 - SO 01g-14g Vod...'!J33</f>
        <v>0</v>
      </c>
      <c r="AW96" s="85">
        <f>'22-133-2 - SO 01g-14g Vod...'!J34</f>
        <v>0</v>
      </c>
      <c r="AX96" s="85">
        <f>'22-133-2 - SO 01g-14g Vod...'!J35</f>
        <v>0</v>
      </c>
      <c r="AY96" s="85">
        <f>'22-133-2 - SO 01g-14g Vod...'!J36</f>
        <v>0</v>
      </c>
      <c r="AZ96" s="85">
        <f>'22-133-2 - SO 01g-14g Vod...'!F33</f>
        <v>0</v>
      </c>
      <c r="BA96" s="85">
        <f>'22-133-2 - SO 01g-14g Vod...'!F34</f>
        <v>0</v>
      </c>
      <c r="BB96" s="85">
        <f>'22-133-2 - SO 01g-14g Vod...'!F35</f>
        <v>0</v>
      </c>
      <c r="BC96" s="85">
        <f>'22-133-2 - SO 01g-14g Vod...'!F36</f>
        <v>0</v>
      </c>
      <c r="BD96" s="87">
        <f>'22-133-2 - SO 01g-14g Vod...'!F37</f>
        <v>0</v>
      </c>
      <c r="BT96" s="88" t="s">
        <v>81</v>
      </c>
      <c r="BV96" s="88" t="s">
        <v>75</v>
      </c>
      <c r="BW96" s="88" t="s">
        <v>86</v>
      </c>
      <c r="BX96" s="88" t="s">
        <v>4</v>
      </c>
      <c r="CL96" s="88" t="s">
        <v>1</v>
      </c>
      <c r="CM96" s="88" t="s">
        <v>83</v>
      </c>
    </row>
    <row r="97" spans="1:91" s="7" customFormat="1" ht="16.5" customHeight="1">
      <c r="A97" s="79" t="s">
        <v>77</v>
      </c>
      <c r="B97" s="80"/>
      <c r="C97" s="81"/>
      <c r="D97" s="202" t="s">
        <v>87</v>
      </c>
      <c r="E97" s="202"/>
      <c r="F97" s="202"/>
      <c r="G97" s="202"/>
      <c r="H97" s="202"/>
      <c r="I97" s="82"/>
      <c r="J97" s="202" t="s">
        <v>88</v>
      </c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27">
        <f>'22-133-9 - SO 16a Obslužn...'!J30</f>
        <v>0</v>
      </c>
      <c r="AH97" s="228"/>
      <c r="AI97" s="228"/>
      <c r="AJ97" s="228"/>
      <c r="AK97" s="228"/>
      <c r="AL97" s="228"/>
      <c r="AM97" s="228"/>
      <c r="AN97" s="227">
        <f t="shared" si="0"/>
        <v>0</v>
      </c>
      <c r="AO97" s="228"/>
      <c r="AP97" s="228"/>
      <c r="AQ97" s="83" t="s">
        <v>80</v>
      </c>
      <c r="AR97" s="80"/>
      <c r="AS97" s="84">
        <v>0</v>
      </c>
      <c r="AT97" s="85">
        <f t="shared" si="1"/>
        <v>0</v>
      </c>
      <c r="AU97" s="86">
        <f>'22-133-9 - SO 16a Obslužn...'!P125</f>
        <v>0</v>
      </c>
      <c r="AV97" s="85">
        <f>'22-133-9 - SO 16a Obslužn...'!J33</f>
        <v>0</v>
      </c>
      <c r="AW97" s="85">
        <f>'22-133-9 - SO 16a Obslužn...'!J34</f>
        <v>0</v>
      </c>
      <c r="AX97" s="85">
        <f>'22-133-9 - SO 16a Obslužn...'!J35</f>
        <v>0</v>
      </c>
      <c r="AY97" s="85">
        <f>'22-133-9 - SO 16a Obslužn...'!J36</f>
        <v>0</v>
      </c>
      <c r="AZ97" s="85">
        <f>'22-133-9 - SO 16a Obslužn...'!F33</f>
        <v>0</v>
      </c>
      <c r="BA97" s="85">
        <f>'22-133-9 - SO 16a Obslužn...'!F34</f>
        <v>0</v>
      </c>
      <c r="BB97" s="85">
        <f>'22-133-9 - SO 16a Obslužn...'!F35</f>
        <v>0</v>
      </c>
      <c r="BC97" s="85">
        <f>'22-133-9 - SO 16a Obslužn...'!F36</f>
        <v>0</v>
      </c>
      <c r="BD97" s="87">
        <f>'22-133-9 - SO 16a Obslužn...'!F37</f>
        <v>0</v>
      </c>
      <c r="BT97" s="88" t="s">
        <v>81</v>
      </c>
      <c r="BV97" s="88" t="s">
        <v>75</v>
      </c>
      <c r="BW97" s="88" t="s">
        <v>89</v>
      </c>
      <c r="BX97" s="88" t="s">
        <v>4</v>
      </c>
      <c r="CL97" s="88" t="s">
        <v>1</v>
      </c>
      <c r="CM97" s="88" t="s">
        <v>83</v>
      </c>
    </row>
    <row r="98" spans="1:91" s="7" customFormat="1" ht="24.75" customHeight="1">
      <c r="A98" s="79" t="s">
        <v>77</v>
      </c>
      <c r="B98" s="80"/>
      <c r="C98" s="81"/>
      <c r="D98" s="202" t="s">
        <v>90</v>
      </c>
      <c r="E98" s="202"/>
      <c r="F98" s="202"/>
      <c r="G98" s="202"/>
      <c r="H98" s="202"/>
      <c r="I98" s="82"/>
      <c r="J98" s="202" t="s">
        <v>91</v>
      </c>
      <c r="K98" s="202"/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227">
        <f>'22-133-10 - SO 16b Chodní...'!J30</f>
        <v>0</v>
      </c>
      <c r="AH98" s="228"/>
      <c r="AI98" s="228"/>
      <c r="AJ98" s="228"/>
      <c r="AK98" s="228"/>
      <c r="AL98" s="228"/>
      <c r="AM98" s="228"/>
      <c r="AN98" s="227">
        <f t="shared" si="0"/>
        <v>0</v>
      </c>
      <c r="AO98" s="228"/>
      <c r="AP98" s="228"/>
      <c r="AQ98" s="83" t="s">
        <v>80</v>
      </c>
      <c r="AR98" s="80"/>
      <c r="AS98" s="84">
        <v>0</v>
      </c>
      <c r="AT98" s="85">
        <f t="shared" si="1"/>
        <v>0</v>
      </c>
      <c r="AU98" s="86">
        <f>'22-133-10 - SO 16b Chodní...'!P121</f>
        <v>0</v>
      </c>
      <c r="AV98" s="85">
        <f>'22-133-10 - SO 16b Chodní...'!J33</f>
        <v>0</v>
      </c>
      <c r="AW98" s="85">
        <f>'22-133-10 - SO 16b Chodní...'!J34</f>
        <v>0</v>
      </c>
      <c r="AX98" s="85">
        <f>'22-133-10 - SO 16b Chodní...'!J35</f>
        <v>0</v>
      </c>
      <c r="AY98" s="85">
        <f>'22-133-10 - SO 16b Chodní...'!J36</f>
        <v>0</v>
      </c>
      <c r="AZ98" s="85">
        <f>'22-133-10 - SO 16b Chodní...'!F33</f>
        <v>0</v>
      </c>
      <c r="BA98" s="85">
        <f>'22-133-10 - SO 16b Chodní...'!F34</f>
        <v>0</v>
      </c>
      <c r="BB98" s="85">
        <f>'22-133-10 - SO 16b Chodní...'!F35</f>
        <v>0</v>
      </c>
      <c r="BC98" s="85">
        <f>'22-133-10 - SO 16b Chodní...'!F36</f>
        <v>0</v>
      </c>
      <c r="BD98" s="87">
        <f>'22-133-10 - SO 16b Chodní...'!F37</f>
        <v>0</v>
      </c>
      <c r="BT98" s="88" t="s">
        <v>81</v>
      </c>
      <c r="BV98" s="88" t="s">
        <v>75</v>
      </c>
      <c r="BW98" s="88" t="s">
        <v>92</v>
      </c>
      <c r="BX98" s="88" t="s">
        <v>4</v>
      </c>
      <c r="CL98" s="88" t="s">
        <v>1</v>
      </c>
      <c r="CM98" s="88" t="s">
        <v>83</v>
      </c>
    </row>
    <row r="99" spans="1:91" s="7" customFormat="1" ht="24.75" customHeight="1">
      <c r="A99" s="79" t="s">
        <v>77</v>
      </c>
      <c r="B99" s="80"/>
      <c r="C99" s="81"/>
      <c r="D99" s="202" t="s">
        <v>93</v>
      </c>
      <c r="E99" s="202"/>
      <c r="F99" s="202"/>
      <c r="G99" s="202"/>
      <c r="H99" s="202"/>
      <c r="I99" s="82"/>
      <c r="J99" s="202" t="s">
        <v>94</v>
      </c>
      <c r="K99" s="202"/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27">
        <f>'22-133-11 - SO 17a Úprava...'!J30</f>
        <v>0</v>
      </c>
      <c r="AH99" s="228"/>
      <c r="AI99" s="228"/>
      <c r="AJ99" s="228"/>
      <c r="AK99" s="228"/>
      <c r="AL99" s="228"/>
      <c r="AM99" s="228"/>
      <c r="AN99" s="227">
        <f t="shared" si="0"/>
        <v>0</v>
      </c>
      <c r="AO99" s="228"/>
      <c r="AP99" s="228"/>
      <c r="AQ99" s="83" t="s">
        <v>80</v>
      </c>
      <c r="AR99" s="80"/>
      <c r="AS99" s="84">
        <v>0</v>
      </c>
      <c r="AT99" s="85">
        <f t="shared" si="1"/>
        <v>0</v>
      </c>
      <c r="AU99" s="86">
        <f>'22-133-11 - SO 17a Úprava...'!P122</f>
        <v>0</v>
      </c>
      <c r="AV99" s="85">
        <f>'22-133-11 - SO 17a Úprava...'!J33</f>
        <v>0</v>
      </c>
      <c r="AW99" s="85">
        <f>'22-133-11 - SO 17a Úprava...'!J34</f>
        <v>0</v>
      </c>
      <c r="AX99" s="85">
        <f>'22-133-11 - SO 17a Úprava...'!J35</f>
        <v>0</v>
      </c>
      <c r="AY99" s="85">
        <f>'22-133-11 - SO 17a Úprava...'!J36</f>
        <v>0</v>
      </c>
      <c r="AZ99" s="85">
        <f>'22-133-11 - SO 17a Úprava...'!F33</f>
        <v>0</v>
      </c>
      <c r="BA99" s="85">
        <f>'22-133-11 - SO 17a Úprava...'!F34</f>
        <v>0</v>
      </c>
      <c r="BB99" s="85">
        <f>'22-133-11 - SO 17a Úprava...'!F35</f>
        <v>0</v>
      </c>
      <c r="BC99" s="85">
        <f>'22-133-11 - SO 17a Úprava...'!F36</f>
        <v>0</v>
      </c>
      <c r="BD99" s="87">
        <f>'22-133-11 - SO 17a Úprava...'!F37</f>
        <v>0</v>
      </c>
      <c r="BT99" s="88" t="s">
        <v>81</v>
      </c>
      <c r="BV99" s="88" t="s">
        <v>75</v>
      </c>
      <c r="BW99" s="88" t="s">
        <v>95</v>
      </c>
      <c r="BX99" s="88" t="s">
        <v>4</v>
      </c>
      <c r="CL99" s="88" t="s">
        <v>1</v>
      </c>
      <c r="CM99" s="88" t="s">
        <v>83</v>
      </c>
    </row>
    <row r="100" spans="1:91" s="7" customFormat="1" ht="24.75" customHeight="1">
      <c r="A100" s="79" t="s">
        <v>77</v>
      </c>
      <c r="B100" s="80"/>
      <c r="C100" s="81"/>
      <c r="D100" s="202" t="s">
        <v>96</v>
      </c>
      <c r="E100" s="202"/>
      <c r="F100" s="202"/>
      <c r="G100" s="202"/>
      <c r="H100" s="202"/>
      <c r="I100" s="82"/>
      <c r="J100" s="202" t="s">
        <v>97</v>
      </c>
      <c r="K100" s="202"/>
      <c r="L100" s="202"/>
      <c r="M100" s="202"/>
      <c r="N100" s="202"/>
      <c r="O100" s="202"/>
      <c r="P100" s="202"/>
      <c r="Q100" s="202"/>
      <c r="R100" s="202"/>
      <c r="S100" s="202"/>
      <c r="T100" s="202"/>
      <c r="U100" s="202"/>
      <c r="V100" s="202"/>
      <c r="W100" s="202"/>
      <c r="X100" s="202"/>
      <c r="Y100" s="202"/>
      <c r="Z100" s="202"/>
      <c r="AA100" s="202"/>
      <c r="AB100" s="202"/>
      <c r="AC100" s="202"/>
      <c r="AD100" s="202"/>
      <c r="AE100" s="202"/>
      <c r="AF100" s="202"/>
      <c r="AG100" s="227">
        <f>'22-133-13 - SO 17c Napoje...'!J30</f>
        <v>0</v>
      </c>
      <c r="AH100" s="228"/>
      <c r="AI100" s="228"/>
      <c r="AJ100" s="228"/>
      <c r="AK100" s="228"/>
      <c r="AL100" s="228"/>
      <c r="AM100" s="228"/>
      <c r="AN100" s="227">
        <f t="shared" si="0"/>
        <v>0</v>
      </c>
      <c r="AO100" s="228"/>
      <c r="AP100" s="228"/>
      <c r="AQ100" s="83" t="s">
        <v>80</v>
      </c>
      <c r="AR100" s="80"/>
      <c r="AS100" s="84">
        <v>0</v>
      </c>
      <c r="AT100" s="85">
        <f t="shared" si="1"/>
        <v>0</v>
      </c>
      <c r="AU100" s="86">
        <f>'22-133-13 - SO 17c Napoje...'!P124</f>
        <v>0</v>
      </c>
      <c r="AV100" s="85">
        <f>'22-133-13 - SO 17c Napoje...'!J33</f>
        <v>0</v>
      </c>
      <c r="AW100" s="85">
        <f>'22-133-13 - SO 17c Napoje...'!J34</f>
        <v>0</v>
      </c>
      <c r="AX100" s="85">
        <f>'22-133-13 - SO 17c Napoje...'!J35</f>
        <v>0</v>
      </c>
      <c r="AY100" s="85">
        <f>'22-133-13 - SO 17c Napoje...'!J36</f>
        <v>0</v>
      </c>
      <c r="AZ100" s="85">
        <f>'22-133-13 - SO 17c Napoje...'!F33</f>
        <v>0</v>
      </c>
      <c r="BA100" s="85">
        <f>'22-133-13 - SO 17c Napoje...'!F34</f>
        <v>0</v>
      </c>
      <c r="BB100" s="85">
        <f>'22-133-13 - SO 17c Napoje...'!F35</f>
        <v>0</v>
      </c>
      <c r="BC100" s="85">
        <f>'22-133-13 - SO 17c Napoje...'!F36</f>
        <v>0</v>
      </c>
      <c r="BD100" s="87">
        <f>'22-133-13 - SO 17c Napoje...'!F37</f>
        <v>0</v>
      </c>
      <c r="BT100" s="88" t="s">
        <v>81</v>
      </c>
      <c r="BV100" s="88" t="s">
        <v>75</v>
      </c>
      <c r="BW100" s="88" t="s">
        <v>98</v>
      </c>
      <c r="BX100" s="88" t="s">
        <v>4</v>
      </c>
      <c r="CL100" s="88" t="s">
        <v>1</v>
      </c>
      <c r="CM100" s="88" t="s">
        <v>83</v>
      </c>
    </row>
    <row r="101" spans="1:91" s="7" customFormat="1" ht="24.75" customHeight="1">
      <c r="A101" s="79" t="s">
        <v>77</v>
      </c>
      <c r="B101" s="80"/>
      <c r="C101" s="81"/>
      <c r="D101" s="202" t="s">
        <v>99</v>
      </c>
      <c r="E101" s="202"/>
      <c r="F101" s="202"/>
      <c r="G101" s="202"/>
      <c r="H101" s="202"/>
      <c r="I101" s="82"/>
      <c r="J101" s="202" t="s">
        <v>100</v>
      </c>
      <c r="K101" s="202"/>
      <c r="L101" s="202"/>
      <c r="M101" s="202"/>
      <c r="N101" s="202"/>
      <c r="O101" s="202"/>
      <c r="P101" s="202"/>
      <c r="Q101" s="202"/>
      <c r="R101" s="202"/>
      <c r="S101" s="202"/>
      <c r="T101" s="202"/>
      <c r="U101" s="202"/>
      <c r="V101" s="202"/>
      <c r="W101" s="202"/>
      <c r="X101" s="202"/>
      <c r="Y101" s="202"/>
      <c r="Z101" s="202"/>
      <c r="AA101" s="202"/>
      <c r="AB101" s="202"/>
      <c r="AC101" s="202"/>
      <c r="AD101" s="202"/>
      <c r="AE101" s="202"/>
      <c r="AF101" s="202"/>
      <c r="AG101" s="227">
        <f>'22-133-14 - SO 17d Parkov...'!J30</f>
        <v>0</v>
      </c>
      <c r="AH101" s="228"/>
      <c r="AI101" s="228"/>
      <c r="AJ101" s="228"/>
      <c r="AK101" s="228"/>
      <c r="AL101" s="228"/>
      <c r="AM101" s="228"/>
      <c r="AN101" s="227">
        <f t="shared" si="0"/>
        <v>0</v>
      </c>
      <c r="AO101" s="228"/>
      <c r="AP101" s="228"/>
      <c r="AQ101" s="83" t="s">
        <v>80</v>
      </c>
      <c r="AR101" s="80"/>
      <c r="AS101" s="84">
        <v>0</v>
      </c>
      <c r="AT101" s="85">
        <f t="shared" si="1"/>
        <v>0</v>
      </c>
      <c r="AU101" s="86">
        <f>'22-133-14 - SO 17d Parkov...'!P124</f>
        <v>0</v>
      </c>
      <c r="AV101" s="85">
        <f>'22-133-14 - SO 17d Parkov...'!J33</f>
        <v>0</v>
      </c>
      <c r="AW101" s="85">
        <f>'22-133-14 - SO 17d Parkov...'!J34</f>
        <v>0</v>
      </c>
      <c r="AX101" s="85">
        <f>'22-133-14 - SO 17d Parkov...'!J35</f>
        <v>0</v>
      </c>
      <c r="AY101" s="85">
        <f>'22-133-14 - SO 17d Parkov...'!J36</f>
        <v>0</v>
      </c>
      <c r="AZ101" s="85">
        <f>'22-133-14 - SO 17d Parkov...'!F33</f>
        <v>0</v>
      </c>
      <c r="BA101" s="85">
        <f>'22-133-14 - SO 17d Parkov...'!F34</f>
        <v>0</v>
      </c>
      <c r="BB101" s="85">
        <f>'22-133-14 - SO 17d Parkov...'!F35</f>
        <v>0</v>
      </c>
      <c r="BC101" s="85">
        <f>'22-133-14 - SO 17d Parkov...'!F36</f>
        <v>0</v>
      </c>
      <c r="BD101" s="87">
        <f>'22-133-14 - SO 17d Parkov...'!F37</f>
        <v>0</v>
      </c>
      <c r="BT101" s="88" t="s">
        <v>81</v>
      </c>
      <c r="BV101" s="88" t="s">
        <v>75</v>
      </c>
      <c r="BW101" s="88" t="s">
        <v>101</v>
      </c>
      <c r="BX101" s="88" t="s">
        <v>4</v>
      </c>
      <c r="CL101" s="88" t="s">
        <v>1</v>
      </c>
      <c r="CM101" s="88" t="s">
        <v>83</v>
      </c>
    </row>
    <row r="102" spans="1:91" s="7" customFormat="1" ht="24.75" customHeight="1">
      <c r="A102" s="79" t="s">
        <v>77</v>
      </c>
      <c r="B102" s="80"/>
      <c r="C102" s="81"/>
      <c r="D102" s="202" t="s">
        <v>102</v>
      </c>
      <c r="E102" s="202"/>
      <c r="F102" s="202"/>
      <c r="G102" s="202"/>
      <c r="H102" s="202"/>
      <c r="I102" s="82"/>
      <c r="J102" s="202" t="s">
        <v>103</v>
      </c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  <c r="AF102" s="202"/>
      <c r="AG102" s="227">
        <f>'22-133-15 - SO 17e Sběrné...'!J30</f>
        <v>0</v>
      </c>
      <c r="AH102" s="228"/>
      <c r="AI102" s="228"/>
      <c r="AJ102" s="228"/>
      <c r="AK102" s="228"/>
      <c r="AL102" s="228"/>
      <c r="AM102" s="228"/>
      <c r="AN102" s="227">
        <f t="shared" si="0"/>
        <v>0</v>
      </c>
      <c r="AO102" s="228"/>
      <c r="AP102" s="228"/>
      <c r="AQ102" s="83" t="s">
        <v>80</v>
      </c>
      <c r="AR102" s="80"/>
      <c r="AS102" s="84">
        <v>0</v>
      </c>
      <c r="AT102" s="85">
        <f t="shared" si="1"/>
        <v>0</v>
      </c>
      <c r="AU102" s="86">
        <f>'22-133-15 - SO 17e Sběrné...'!P123</f>
        <v>0</v>
      </c>
      <c r="AV102" s="85">
        <f>'22-133-15 - SO 17e Sběrné...'!J33</f>
        <v>0</v>
      </c>
      <c r="AW102" s="85">
        <f>'22-133-15 - SO 17e Sběrné...'!J34</f>
        <v>0</v>
      </c>
      <c r="AX102" s="85">
        <f>'22-133-15 - SO 17e Sběrné...'!J35</f>
        <v>0</v>
      </c>
      <c r="AY102" s="85">
        <f>'22-133-15 - SO 17e Sběrné...'!J36</f>
        <v>0</v>
      </c>
      <c r="AZ102" s="85">
        <f>'22-133-15 - SO 17e Sběrné...'!F33</f>
        <v>0</v>
      </c>
      <c r="BA102" s="85">
        <f>'22-133-15 - SO 17e Sběrné...'!F34</f>
        <v>0</v>
      </c>
      <c r="BB102" s="85">
        <f>'22-133-15 - SO 17e Sběrné...'!F35</f>
        <v>0</v>
      </c>
      <c r="BC102" s="85">
        <f>'22-133-15 - SO 17e Sběrné...'!F36</f>
        <v>0</v>
      </c>
      <c r="BD102" s="87">
        <f>'22-133-15 - SO 17e Sběrné...'!F37</f>
        <v>0</v>
      </c>
      <c r="BT102" s="88" t="s">
        <v>81</v>
      </c>
      <c r="BV102" s="88" t="s">
        <v>75</v>
      </c>
      <c r="BW102" s="88" t="s">
        <v>104</v>
      </c>
      <c r="BX102" s="88" t="s">
        <v>4</v>
      </c>
      <c r="CL102" s="88" t="s">
        <v>1</v>
      </c>
      <c r="CM102" s="88" t="s">
        <v>83</v>
      </c>
    </row>
    <row r="103" spans="1:91" s="7" customFormat="1" ht="16.5" customHeight="1">
      <c r="A103" s="79" t="s">
        <v>77</v>
      </c>
      <c r="B103" s="80"/>
      <c r="C103" s="81"/>
      <c r="D103" s="202" t="s">
        <v>105</v>
      </c>
      <c r="E103" s="202"/>
      <c r="F103" s="202"/>
      <c r="G103" s="202"/>
      <c r="H103" s="202"/>
      <c r="I103" s="82"/>
      <c r="J103" s="202" t="s">
        <v>106</v>
      </c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  <c r="Y103" s="202"/>
      <c r="Z103" s="202"/>
      <c r="AA103" s="202"/>
      <c r="AB103" s="202"/>
      <c r="AC103" s="202"/>
      <c r="AD103" s="202"/>
      <c r="AE103" s="202"/>
      <c r="AF103" s="202"/>
      <c r="AG103" s="227">
        <f>'22-133-4 - SO 18a Záchytn...'!J30</f>
        <v>0</v>
      </c>
      <c r="AH103" s="228"/>
      <c r="AI103" s="228"/>
      <c r="AJ103" s="228"/>
      <c r="AK103" s="228"/>
      <c r="AL103" s="228"/>
      <c r="AM103" s="228"/>
      <c r="AN103" s="227">
        <f t="shared" si="0"/>
        <v>0</v>
      </c>
      <c r="AO103" s="228"/>
      <c r="AP103" s="228"/>
      <c r="AQ103" s="83" t="s">
        <v>80</v>
      </c>
      <c r="AR103" s="80"/>
      <c r="AS103" s="84">
        <v>0</v>
      </c>
      <c r="AT103" s="85">
        <f t="shared" si="1"/>
        <v>0</v>
      </c>
      <c r="AU103" s="86">
        <f>'22-133-4 - SO 18a Záchytn...'!P124</f>
        <v>0</v>
      </c>
      <c r="AV103" s="85">
        <f>'22-133-4 - SO 18a Záchytn...'!J33</f>
        <v>0</v>
      </c>
      <c r="AW103" s="85">
        <f>'22-133-4 - SO 18a Záchytn...'!J34</f>
        <v>0</v>
      </c>
      <c r="AX103" s="85">
        <f>'22-133-4 - SO 18a Záchytn...'!J35</f>
        <v>0</v>
      </c>
      <c r="AY103" s="85">
        <f>'22-133-4 - SO 18a Záchytn...'!J36</f>
        <v>0</v>
      </c>
      <c r="AZ103" s="85">
        <f>'22-133-4 - SO 18a Záchytn...'!F33</f>
        <v>0</v>
      </c>
      <c r="BA103" s="85">
        <f>'22-133-4 - SO 18a Záchytn...'!F34</f>
        <v>0</v>
      </c>
      <c r="BB103" s="85">
        <f>'22-133-4 - SO 18a Záchytn...'!F35</f>
        <v>0</v>
      </c>
      <c r="BC103" s="85">
        <f>'22-133-4 - SO 18a Záchytn...'!F36</f>
        <v>0</v>
      </c>
      <c r="BD103" s="87">
        <f>'22-133-4 - SO 18a Záchytn...'!F37</f>
        <v>0</v>
      </c>
      <c r="BT103" s="88" t="s">
        <v>81</v>
      </c>
      <c r="BV103" s="88" t="s">
        <v>75</v>
      </c>
      <c r="BW103" s="88" t="s">
        <v>107</v>
      </c>
      <c r="BX103" s="88" t="s">
        <v>4</v>
      </c>
      <c r="CL103" s="88" t="s">
        <v>1</v>
      </c>
      <c r="CM103" s="88" t="s">
        <v>83</v>
      </c>
    </row>
    <row r="104" spans="1:91" s="7" customFormat="1" ht="16.5" customHeight="1">
      <c r="A104" s="79" t="s">
        <v>77</v>
      </c>
      <c r="B104" s="80"/>
      <c r="C104" s="81"/>
      <c r="D104" s="202" t="s">
        <v>108</v>
      </c>
      <c r="E104" s="202"/>
      <c r="F104" s="202"/>
      <c r="G104" s="202"/>
      <c r="H104" s="202"/>
      <c r="I104" s="82"/>
      <c r="J104" s="202" t="s">
        <v>109</v>
      </c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  <c r="Y104" s="202"/>
      <c r="Z104" s="202"/>
      <c r="AA104" s="202"/>
      <c r="AB104" s="202"/>
      <c r="AC104" s="202"/>
      <c r="AD104" s="202"/>
      <c r="AE104" s="202"/>
      <c r="AF104" s="202"/>
      <c r="AG104" s="227">
        <f>'22-133-5 - SO 18b Dešťová...'!J30</f>
        <v>0</v>
      </c>
      <c r="AH104" s="228"/>
      <c r="AI104" s="228"/>
      <c r="AJ104" s="228"/>
      <c r="AK104" s="228"/>
      <c r="AL104" s="228"/>
      <c r="AM104" s="228"/>
      <c r="AN104" s="227">
        <f t="shared" si="0"/>
        <v>0</v>
      </c>
      <c r="AO104" s="228"/>
      <c r="AP104" s="228"/>
      <c r="AQ104" s="83" t="s">
        <v>80</v>
      </c>
      <c r="AR104" s="80"/>
      <c r="AS104" s="84">
        <v>0</v>
      </c>
      <c r="AT104" s="85">
        <f t="shared" si="1"/>
        <v>0</v>
      </c>
      <c r="AU104" s="86">
        <f>'22-133-5 - SO 18b Dešťová...'!P122</f>
        <v>0</v>
      </c>
      <c r="AV104" s="85">
        <f>'22-133-5 - SO 18b Dešťová...'!J33</f>
        <v>0</v>
      </c>
      <c r="AW104" s="85">
        <f>'22-133-5 - SO 18b Dešťová...'!J34</f>
        <v>0</v>
      </c>
      <c r="AX104" s="85">
        <f>'22-133-5 - SO 18b Dešťová...'!J35</f>
        <v>0</v>
      </c>
      <c r="AY104" s="85">
        <f>'22-133-5 - SO 18b Dešťová...'!J36</f>
        <v>0</v>
      </c>
      <c r="AZ104" s="85">
        <f>'22-133-5 - SO 18b Dešťová...'!F33</f>
        <v>0</v>
      </c>
      <c r="BA104" s="85">
        <f>'22-133-5 - SO 18b Dešťová...'!F34</f>
        <v>0</v>
      </c>
      <c r="BB104" s="85">
        <f>'22-133-5 - SO 18b Dešťová...'!F35</f>
        <v>0</v>
      </c>
      <c r="BC104" s="85">
        <f>'22-133-5 - SO 18b Dešťová...'!F36</f>
        <v>0</v>
      </c>
      <c r="BD104" s="87">
        <f>'22-133-5 - SO 18b Dešťová...'!F37</f>
        <v>0</v>
      </c>
      <c r="BT104" s="88" t="s">
        <v>81</v>
      </c>
      <c r="BV104" s="88" t="s">
        <v>75</v>
      </c>
      <c r="BW104" s="88" t="s">
        <v>110</v>
      </c>
      <c r="BX104" s="88" t="s">
        <v>4</v>
      </c>
      <c r="CL104" s="88" t="s">
        <v>1</v>
      </c>
      <c r="CM104" s="88" t="s">
        <v>83</v>
      </c>
    </row>
    <row r="105" spans="1:91" s="7" customFormat="1" ht="16.5" customHeight="1">
      <c r="A105" s="79" t="s">
        <v>77</v>
      </c>
      <c r="B105" s="80"/>
      <c r="C105" s="81"/>
      <c r="D105" s="202" t="s">
        <v>111</v>
      </c>
      <c r="E105" s="202"/>
      <c r="F105" s="202"/>
      <c r="G105" s="202"/>
      <c r="H105" s="202"/>
      <c r="I105" s="82"/>
      <c r="J105" s="202" t="s">
        <v>112</v>
      </c>
      <c r="K105" s="202"/>
      <c r="L105" s="202"/>
      <c r="M105" s="202"/>
      <c r="N105" s="202"/>
      <c r="O105" s="202"/>
      <c r="P105" s="202"/>
      <c r="Q105" s="202"/>
      <c r="R105" s="202"/>
      <c r="S105" s="202"/>
      <c r="T105" s="202"/>
      <c r="U105" s="202"/>
      <c r="V105" s="202"/>
      <c r="W105" s="202"/>
      <c r="X105" s="202"/>
      <c r="Y105" s="202"/>
      <c r="Z105" s="202"/>
      <c r="AA105" s="202"/>
      <c r="AB105" s="202"/>
      <c r="AC105" s="202"/>
      <c r="AD105" s="202"/>
      <c r="AE105" s="202"/>
      <c r="AF105" s="202"/>
      <c r="AG105" s="227">
        <f>'22-133-6 - SO 19 Splaškov...'!J30</f>
        <v>0</v>
      </c>
      <c r="AH105" s="228"/>
      <c r="AI105" s="228"/>
      <c r="AJ105" s="228"/>
      <c r="AK105" s="228"/>
      <c r="AL105" s="228"/>
      <c r="AM105" s="228"/>
      <c r="AN105" s="227">
        <f t="shared" si="0"/>
        <v>0</v>
      </c>
      <c r="AO105" s="228"/>
      <c r="AP105" s="228"/>
      <c r="AQ105" s="83" t="s">
        <v>80</v>
      </c>
      <c r="AR105" s="80"/>
      <c r="AS105" s="84">
        <v>0</v>
      </c>
      <c r="AT105" s="85">
        <f t="shared" si="1"/>
        <v>0</v>
      </c>
      <c r="AU105" s="86">
        <f>'22-133-6 - SO 19 Splaškov...'!P123</f>
        <v>0</v>
      </c>
      <c r="AV105" s="85">
        <f>'22-133-6 - SO 19 Splaškov...'!J33</f>
        <v>0</v>
      </c>
      <c r="AW105" s="85">
        <f>'22-133-6 - SO 19 Splaškov...'!J34</f>
        <v>0</v>
      </c>
      <c r="AX105" s="85">
        <f>'22-133-6 - SO 19 Splaškov...'!J35</f>
        <v>0</v>
      </c>
      <c r="AY105" s="85">
        <f>'22-133-6 - SO 19 Splaškov...'!J36</f>
        <v>0</v>
      </c>
      <c r="AZ105" s="85">
        <f>'22-133-6 - SO 19 Splaškov...'!F33</f>
        <v>0</v>
      </c>
      <c r="BA105" s="85">
        <f>'22-133-6 - SO 19 Splaškov...'!F34</f>
        <v>0</v>
      </c>
      <c r="BB105" s="85">
        <f>'22-133-6 - SO 19 Splaškov...'!F35</f>
        <v>0</v>
      </c>
      <c r="BC105" s="85">
        <f>'22-133-6 - SO 19 Splaškov...'!F36</f>
        <v>0</v>
      </c>
      <c r="BD105" s="87">
        <f>'22-133-6 - SO 19 Splaškov...'!F37</f>
        <v>0</v>
      </c>
      <c r="BT105" s="88" t="s">
        <v>81</v>
      </c>
      <c r="BV105" s="88" t="s">
        <v>75</v>
      </c>
      <c r="BW105" s="88" t="s">
        <v>113</v>
      </c>
      <c r="BX105" s="88" t="s">
        <v>4</v>
      </c>
      <c r="CL105" s="88" t="s">
        <v>1</v>
      </c>
      <c r="CM105" s="88" t="s">
        <v>83</v>
      </c>
    </row>
    <row r="106" spans="1:91" s="7" customFormat="1" ht="16.5" customHeight="1">
      <c r="A106" s="79" t="s">
        <v>77</v>
      </c>
      <c r="B106" s="80"/>
      <c r="C106" s="81"/>
      <c r="D106" s="202" t="s">
        <v>114</v>
      </c>
      <c r="E106" s="202"/>
      <c r="F106" s="202"/>
      <c r="G106" s="202"/>
      <c r="H106" s="202"/>
      <c r="I106" s="82"/>
      <c r="J106" s="202" t="s">
        <v>115</v>
      </c>
      <c r="K106" s="202"/>
      <c r="L106" s="202"/>
      <c r="M106" s="202"/>
      <c r="N106" s="202"/>
      <c r="O106" s="202"/>
      <c r="P106" s="202"/>
      <c r="Q106" s="202"/>
      <c r="R106" s="202"/>
      <c r="S106" s="202"/>
      <c r="T106" s="202"/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  <c r="AF106" s="202"/>
      <c r="AG106" s="227">
        <f>'22-133-7 - SO 20 Vodovodn...'!J30</f>
        <v>0</v>
      </c>
      <c r="AH106" s="228"/>
      <c r="AI106" s="228"/>
      <c r="AJ106" s="228"/>
      <c r="AK106" s="228"/>
      <c r="AL106" s="228"/>
      <c r="AM106" s="228"/>
      <c r="AN106" s="227">
        <f t="shared" si="0"/>
        <v>0</v>
      </c>
      <c r="AO106" s="228"/>
      <c r="AP106" s="228"/>
      <c r="AQ106" s="83" t="s">
        <v>80</v>
      </c>
      <c r="AR106" s="80"/>
      <c r="AS106" s="84">
        <v>0</v>
      </c>
      <c r="AT106" s="85">
        <f t="shared" si="1"/>
        <v>0</v>
      </c>
      <c r="AU106" s="86">
        <f>'22-133-7 - SO 20 Vodovodn...'!P121</f>
        <v>0</v>
      </c>
      <c r="AV106" s="85">
        <f>'22-133-7 - SO 20 Vodovodn...'!J33</f>
        <v>0</v>
      </c>
      <c r="AW106" s="85">
        <f>'22-133-7 - SO 20 Vodovodn...'!J34</f>
        <v>0</v>
      </c>
      <c r="AX106" s="85">
        <f>'22-133-7 - SO 20 Vodovodn...'!J35</f>
        <v>0</v>
      </c>
      <c r="AY106" s="85">
        <f>'22-133-7 - SO 20 Vodovodn...'!J36</f>
        <v>0</v>
      </c>
      <c r="AZ106" s="85">
        <f>'22-133-7 - SO 20 Vodovodn...'!F33</f>
        <v>0</v>
      </c>
      <c r="BA106" s="85">
        <f>'22-133-7 - SO 20 Vodovodn...'!F34</f>
        <v>0</v>
      </c>
      <c r="BB106" s="85">
        <f>'22-133-7 - SO 20 Vodovodn...'!F35</f>
        <v>0</v>
      </c>
      <c r="BC106" s="85">
        <f>'22-133-7 - SO 20 Vodovodn...'!F36</f>
        <v>0</v>
      </c>
      <c r="BD106" s="87">
        <f>'22-133-7 - SO 20 Vodovodn...'!F37</f>
        <v>0</v>
      </c>
      <c r="BT106" s="88" t="s">
        <v>81</v>
      </c>
      <c r="BV106" s="88" t="s">
        <v>75</v>
      </c>
      <c r="BW106" s="88" t="s">
        <v>116</v>
      </c>
      <c r="BX106" s="88" t="s">
        <v>4</v>
      </c>
      <c r="CL106" s="88" t="s">
        <v>1</v>
      </c>
      <c r="CM106" s="88" t="s">
        <v>83</v>
      </c>
    </row>
    <row r="107" spans="1:91" s="7" customFormat="1" ht="24.75" customHeight="1">
      <c r="A107" s="79" t="s">
        <v>77</v>
      </c>
      <c r="B107" s="80"/>
      <c r="C107" s="81"/>
      <c r="D107" s="202" t="s">
        <v>117</v>
      </c>
      <c r="E107" s="202"/>
      <c r="F107" s="202"/>
      <c r="G107" s="202"/>
      <c r="H107" s="202"/>
      <c r="I107" s="82"/>
      <c r="J107" s="202" t="s">
        <v>118</v>
      </c>
      <c r="K107" s="202"/>
      <c r="L107" s="202"/>
      <c r="M107" s="202"/>
      <c r="N107" s="202"/>
      <c r="O107" s="202"/>
      <c r="P107" s="202"/>
      <c r="Q107" s="202"/>
      <c r="R107" s="202"/>
      <c r="S107" s="202"/>
      <c r="T107" s="202"/>
      <c r="U107" s="202"/>
      <c r="V107" s="202"/>
      <c r="W107" s="202"/>
      <c r="X107" s="202"/>
      <c r="Y107" s="202"/>
      <c r="Z107" s="202"/>
      <c r="AA107" s="202"/>
      <c r="AB107" s="202"/>
      <c r="AC107" s="202"/>
      <c r="AD107" s="202"/>
      <c r="AE107" s="202"/>
      <c r="AF107" s="202"/>
      <c r="AG107" s="227">
        <f>'22-133-16 - Vedlejší rozp...'!J30</f>
        <v>0</v>
      </c>
      <c r="AH107" s="228"/>
      <c r="AI107" s="228"/>
      <c r="AJ107" s="228"/>
      <c r="AK107" s="228"/>
      <c r="AL107" s="228"/>
      <c r="AM107" s="228"/>
      <c r="AN107" s="227">
        <f t="shared" si="0"/>
        <v>0</v>
      </c>
      <c r="AO107" s="228"/>
      <c r="AP107" s="228"/>
      <c r="AQ107" s="83" t="s">
        <v>80</v>
      </c>
      <c r="AR107" s="80"/>
      <c r="AS107" s="89">
        <v>0</v>
      </c>
      <c r="AT107" s="90">
        <f t="shared" si="1"/>
        <v>0</v>
      </c>
      <c r="AU107" s="91">
        <f>'22-133-16 - Vedlejší rozp...'!P117</f>
        <v>0</v>
      </c>
      <c r="AV107" s="90">
        <f>'22-133-16 - Vedlejší rozp...'!J33</f>
        <v>0</v>
      </c>
      <c r="AW107" s="90">
        <f>'22-133-16 - Vedlejší rozp...'!J34</f>
        <v>0</v>
      </c>
      <c r="AX107" s="90">
        <f>'22-133-16 - Vedlejší rozp...'!J35</f>
        <v>0</v>
      </c>
      <c r="AY107" s="90">
        <f>'22-133-16 - Vedlejší rozp...'!J36</f>
        <v>0</v>
      </c>
      <c r="AZ107" s="90">
        <f>'22-133-16 - Vedlejší rozp...'!F33</f>
        <v>0</v>
      </c>
      <c r="BA107" s="90">
        <f>'22-133-16 - Vedlejší rozp...'!F34</f>
        <v>0</v>
      </c>
      <c r="BB107" s="90">
        <f>'22-133-16 - Vedlejší rozp...'!F35</f>
        <v>0</v>
      </c>
      <c r="BC107" s="90">
        <f>'22-133-16 - Vedlejší rozp...'!F36</f>
        <v>0</v>
      </c>
      <c r="BD107" s="92">
        <f>'22-133-16 - Vedlejší rozp...'!F37</f>
        <v>0</v>
      </c>
      <c r="BT107" s="88" t="s">
        <v>81</v>
      </c>
      <c r="BV107" s="88" t="s">
        <v>75</v>
      </c>
      <c r="BW107" s="88" t="s">
        <v>119</v>
      </c>
      <c r="BX107" s="88" t="s">
        <v>4</v>
      </c>
      <c r="CL107" s="88" t="s">
        <v>1</v>
      </c>
      <c r="CM107" s="88" t="s">
        <v>83</v>
      </c>
    </row>
    <row r="108" spans="1:91" s="2" customFormat="1" ht="30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3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</row>
    <row r="109" spans="1:91" s="2" customFormat="1" ht="6.9" customHeight="1">
      <c r="A109" s="32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33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</row>
  </sheetData>
  <mergeCells count="90">
    <mergeCell ref="AN107:AP107"/>
    <mergeCell ref="AG107:AM107"/>
    <mergeCell ref="AN94:AP94"/>
    <mergeCell ref="AS89:AT91"/>
    <mergeCell ref="AN103:AP103"/>
    <mergeCell ref="AG103:AM103"/>
    <mergeCell ref="AN104:AP104"/>
    <mergeCell ref="AG104:AM104"/>
    <mergeCell ref="AN105:AP105"/>
    <mergeCell ref="AG105:AM105"/>
    <mergeCell ref="AN106:AP106"/>
    <mergeCell ref="AG106:AM106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1:AM101"/>
    <mergeCell ref="AG100:AM100"/>
    <mergeCell ref="AG92:AM92"/>
    <mergeCell ref="AG99:AM99"/>
    <mergeCell ref="AG95:AM95"/>
    <mergeCell ref="AG98:AM98"/>
    <mergeCell ref="AG96:AM96"/>
    <mergeCell ref="AG97:AM97"/>
    <mergeCell ref="AM87:AN87"/>
    <mergeCell ref="AM89:AP89"/>
    <mergeCell ref="AM90:AP90"/>
    <mergeCell ref="AN101:AP101"/>
    <mergeCell ref="AN92:AP92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85:AO85"/>
    <mergeCell ref="D103:H103"/>
    <mergeCell ref="J103:AF103"/>
    <mergeCell ref="D104:H104"/>
    <mergeCell ref="J104:AF104"/>
    <mergeCell ref="D105:H105"/>
    <mergeCell ref="J105:AF105"/>
    <mergeCell ref="D106:H106"/>
    <mergeCell ref="J106:AF106"/>
    <mergeCell ref="AG102:AM102"/>
    <mergeCell ref="AN102:AP102"/>
    <mergeCell ref="AN100:AP100"/>
    <mergeCell ref="AN96:AP96"/>
    <mergeCell ref="AN99:AP99"/>
    <mergeCell ref="AN97:AP97"/>
    <mergeCell ref="AN98:AP98"/>
    <mergeCell ref="AN95:AP95"/>
    <mergeCell ref="D101:H101"/>
    <mergeCell ref="D102:H102"/>
    <mergeCell ref="I92:AF92"/>
    <mergeCell ref="J99:AF99"/>
    <mergeCell ref="J100:AF100"/>
    <mergeCell ref="J101:AF101"/>
    <mergeCell ref="J98:AF98"/>
    <mergeCell ref="J97:AF97"/>
    <mergeCell ref="J102:AF102"/>
    <mergeCell ref="J96:AF96"/>
    <mergeCell ref="J95:AF95"/>
    <mergeCell ref="C92:G92"/>
    <mergeCell ref="D97:H97"/>
    <mergeCell ref="D95:H95"/>
    <mergeCell ref="D98:H98"/>
    <mergeCell ref="D99:H99"/>
    <mergeCell ref="D96:H96"/>
    <mergeCell ref="D100:H100"/>
  </mergeCells>
  <hyperlinks>
    <hyperlink ref="A95" location="'22-133-1 - SO 01f-14f Kan...'!C2" display="/" xr:uid="{00000000-0004-0000-0000-000000000000}"/>
    <hyperlink ref="A96" location="'22-133-2 - SO 01g-14g Vod...'!C2" display="/" xr:uid="{00000000-0004-0000-0000-000001000000}"/>
    <hyperlink ref="A97" location="'22-133-9 - SO 16a Obslužn...'!C2" display="/" xr:uid="{00000000-0004-0000-0000-000003000000}"/>
    <hyperlink ref="A98" location="'22-133-10 - SO 16b Chodní...'!C2" display="/" xr:uid="{00000000-0004-0000-0000-000004000000}"/>
    <hyperlink ref="A99" location="'22-133-11 - SO 17a Úprava...'!C2" display="/" xr:uid="{00000000-0004-0000-0000-000005000000}"/>
    <hyperlink ref="A100" location="'22-133-13 - SO 17c Napoje...'!C2" display="/" xr:uid="{00000000-0004-0000-0000-000007000000}"/>
    <hyperlink ref="A101" location="'22-133-14 - SO 17d Parkov...'!C2" display="/" xr:uid="{00000000-0004-0000-0000-000008000000}"/>
    <hyperlink ref="A102" location="'22-133-15 - SO 17e Sběrné...'!C2" display="/" xr:uid="{00000000-0004-0000-0000-000009000000}"/>
    <hyperlink ref="A103" location="'22-133-4 - SO 18a Záchytn...'!C2" display="/" xr:uid="{00000000-0004-0000-0000-00000A000000}"/>
    <hyperlink ref="A104" location="'22-133-5 - SO 18b Dešťová...'!C2" display="/" xr:uid="{00000000-0004-0000-0000-00000B000000}"/>
    <hyperlink ref="A105" location="'22-133-6 - SO 19 Splaškov...'!C2" display="/" xr:uid="{00000000-0004-0000-0000-00000C000000}"/>
    <hyperlink ref="A106" location="'22-133-7 - SO 20 Vodovodn...'!C2" display="/" xr:uid="{00000000-0004-0000-0000-00000D000000}"/>
    <hyperlink ref="A107" location="'22-133-16 - Vedlejší rozp...'!C2" display="/" xr:uid="{00000000-0004-0000-00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26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107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4" t="s">
        <v>1475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ROUND((SUM(BE124:BE264)),  2)</f>
        <v>0</v>
      </c>
      <c r="G33" s="32"/>
      <c r="H33" s="32"/>
      <c r="I33" s="100">
        <v>0.21</v>
      </c>
      <c r="J33" s="99">
        <f>ROUND(((SUM(BE124:BE264))*I33),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ROUND((SUM(BF124:BF264)),  2)</f>
        <v>0</v>
      </c>
      <c r="G34" s="32"/>
      <c r="H34" s="32"/>
      <c r="I34" s="100">
        <v>0.15</v>
      </c>
      <c r="J34" s="99">
        <f>ROUND(((SUM(BF124:BF264))*I34),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ROUND((SUM(BG124:BG264)),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ROUND((SUM(BH124:BH264)),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ROUND((SUM(BI124:BI264)),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4" t="str">
        <f>E9</f>
        <v>22-133-4 - SO 18a Záchytný a retenční příkop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J126</f>
        <v>0</v>
      </c>
      <c r="L98" s="116"/>
    </row>
    <row r="99" spans="1:31" s="10" customFormat="1" ht="19.95" customHeight="1">
      <c r="B99" s="116"/>
      <c r="D99" s="117" t="s">
        <v>545</v>
      </c>
      <c r="E99" s="118"/>
      <c r="F99" s="118"/>
      <c r="G99" s="118"/>
      <c r="H99" s="118"/>
      <c r="I99" s="118"/>
      <c r="J99" s="119">
        <f>J201</f>
        <v>0</v>
      </c>
      <c r="L99" s="116"/>
    </row>
    <row r="100" spans="1:31" s="10" customFormat="1" ht="19.95" customHeight="1">
      <c r="B100" s="116"/>
      <c r="D100" s="117" t="s">
        <v>1422</v>
      </c>
      <c r="E100" s="118"/>
      <c r="F100" s="118"/>
      <c r="G100" s="118"/>
      <c r="H100" s="118"/>
      <c r="I100" s="118"/>
      <c r="J100" s="119">
        <f>J212</f>
        <v>0</v>
      </c>
      <c r="L100" s="116"/>
    </row>
    <row r="101" spans="1:31" s="10" customFormat="1" ht="19.95" customHeight="1">
      <c r="B101" s="116"/>
      <c r="D101" s="117" t="s">
        <v>130</v>
      </c>
      <c r="E101" s="118"/>
      <c r="F101" s="118"/>
      <c r="G101" s="118"/>
      <c r="H101" s="118"/>
      <c r="I101" s="118"/>
      <c r="J101" s="119">
        <f>J217</f>
        <v>0</v>
      </c>
      <c r="L101" s="116"/>
    </row>
    <row r="102" spans="1:31" s="10" customFormat="1" ht="19.95" customHeight="1">
      <c r="B102" s="116"/>
      <c r="D102" s="117" t="s">
        <v>546</v>
      </c>
      <c r="E102" s="118"/>
      <c r="F102" s="118"/>
      <c r="G102" s="118"/>
      <c r="H102" s="118"/>
      <c r="I102" s="118"/>
      <c r="J102" s="119">
        <f>J238</f>
        <v>0</v>
      </c>
      <c r="L102" s="116"/>
    </row>
    <row r="103" spans="1:31" s="10" customFormat="1" ht="19.95" customHeight="1">
      <c r="B103" s="116"/>
      <c r="D103" s="117" t="s">
        <v>131</v>
      </c>
      <c r="E103" s="118"/>
      <c r="F103" s="118"/>
      <c r="G103" s="118"/>
      <c r="H103" s="118"/>
      <c r="I103" s="118"/>
      <c r="J103" s="119">
        <f>J243</f>
        <v>0</v>
      </c>
      <c r="L103" s="116"/>
    </row>
    <row r="104" spans="1:31" s="10" customFormat="1" ht="19.95" customHeight="1">
      <c r="B104" s="116"/>
      <c r="D104" s="117" t="s">
        <v>132</v>
      </c>
      <c r="E104" s="118"/>
      <c r="F104" s="118"/>
      <c r="G104" s="118"/>
      <c r="H104" s="118"/>
      <c r="I104" s="118"/>
      <c r="J104" s="119">
        <f>J263</f>
        <v>0</v>
      </c>
      <c r="L104" s="116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" customHeight="1">
      <c r="A111" s="32"/>
      <c r="B111" s="33"/>
      <c r="C111" s="21" t="s">
        <v>133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39" t="str">
        <f>E7</f>
        <v>Rodinné domy u Rybníka</v>
      </c>
      <c r="F114" s="240"/>
      <c r="G114" s="240"/>
      <c r="H114" s="24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121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04" t="str">
        <f>E9</f>
        <v>22-133-4 - SO 18a Záchytný a retenční příkop</v>
      </c>
      <c r="F116" s="241"/>
      <c r="G116" s="241"/>
      <c r="H116" s="241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20</v>
      </c>
      <c r="D118" s="32"/>
      <c r="E118" s="32"/>
      <c r="F118" s="25" t="str">
        <f>F12</f>
        <v xml:space="preserve"> </v>
      </c>
      <c r="G118" s="32"/>
      <c r="H118" s="32"/>
      <c r="I118" s="27" t="s">
        <v>22</v>
      </c>
      <c r="J118" s="55" t="str">
        <f>IF(J12="","",J12)</f>
        <v>1. 4. 2022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>
      <c r="A120" s="32"/>
      <c r="B120" s="33"/>
      <c r="C120" s="27" t="s">
        <v>24</v>
      </c>
      <c r="D120" s="32"/>
      <c r="E120" s="32"/>
      <c r="F120" s="25" t="str">
        <f>E15</f>
        <v xml:space="preserve"> </v>
      </c>
      <c r="G120" s="32"/>
      <c r="H120" s="32"/>
      <c r="I120" s="27" t="s">
        <v>29</v>
      </c>
      <c r="J120" s="30" t="str">
        <f>E21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27" t="s">
        <v>30</v>
      </c>
      <c r="J121" s="30" t="str">
        <f>E24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0"/>
      <c r="B123" s="121"/>
      <c r="C123" s="122" t="s">
        <v>134</v>
      </c>
      <c r="D123" s="123" t="s">
        <v>58</v>
      </c>
      <c r="E123" s="123" t="s">
        <v>54</v>
      </c>
      <c r="F123" s="123" t="s">
        <v>55</v>
      </c>
      <c r="G123" s="123" t="s">
        <v>135</v>
      </c>
      <c r="H123" s="123" t="s">
        <v>136</v>
      </c>
      <c r="I123" s="123" t="s">
        <v>137</v>
      </c>
      <c r="J123" s="124" t="s">
        <v>125</v>
      </c>
      <c r="K123" s="125" t="s">
        <v>138</v>
      </c>
      <c r="L123" s="126"/>
      <c r="M123" s="62" t="s">
        <v>1</v>
      </c>
      <c r="N123" s="63" t="s">
        <v>37</v>
      </c>
      <c r="O123" s="63" t="s">
        <v>139</v>
      </c>
      <c r="P123" s="63" t="s">
        <v>140</v>
      </c>
      <c r="Q123" s="63" t="s">
        <v>141</v>
      </c>
      <c r="R123" s="63" t="s">
        <v>142</v>
      </c>
      <c r="S123" s="63" t="s">
        <v>143</v>
      </c>
      <c r="T123" s="64" t="s">
        <v>144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8" customHeight="1">
      <c r="A124" s="32"/>
      <c r="B124" s="33"/>
      <c r="C124" s="69" t="s">
        <v>145</v>
      </c>
      <c r="D124" s="32"/>
      <c r="E124" s="32"/>
      <c r="F124" s="32"/>
      <c r="G124" s="32"/>
      <c r="H124" s="32"/>
      <c r="I124" s="32"/>
      <c r="J124" s="127">
        <f>BK124</f>
        <v>0</v>
      </c>
      <c r="K124" s="32"/>
      <c r="L124" s="33"/>
      <c r="M124" s="65"/>
      <c r="N124" s="56"/>
      <c r="O124" s="66"/>
      <c r="P124" s="128">
        <f>P125</f>
        <v>0</v>
      </c>
      <c r="Q124" s="66"/>
      <c r="R124" s="128">
        <f>R125</f>
        <v>377.97544824000005</v>
      </c>
      <c r="S124" s="66"/>
      <c r="T124" s="129">
        <f>T125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72</v>
      </c>
      <c r="AU124" s="17" t="s">
        <v>127</v>
      </c>
      <c r="BK124" s="130">
        <f>BK125</f>
        <v>0</v>
      </c>
    </row>
    <row r="125" spans="1:65" s="12" customFormat="1" ht="25.95" customHeight="1">
      <c r="B125" s="131"/>
      <c r="D125" s="132" t="s">
        <v>72</v>
      </c>
      <c r="E125" s="133" t="s">
        <v>146</v>
      </c>
      <c r="F125" s="133" t="s">
        <v>147</v>
      </c>
      <c r="I125" s="134"/>
      <c r="J125" s="135">
        <f>BK125</f>
        <v>0</v>
      </c>
      <c r="L125" s="131"/>
      <c r="M125" s="136"/>
      <c r="N125" s="137"/>
      <c r="O125" s="137"/>
      <c r="P125" s="138">
        <f>P126+P201+P212+P217+P238+P243+P263</f>
        <v>0</v>
      </c>
      <c r="Q125" s="137"/>
      <c r="R125" s="138">
        <f>R126+R201+R212+R217+R238+R243+R263</f>
        <v>377.97544824000005</v>
      </c>
      <c r="S125" s="137"/>
      <c r="T125" s="139">
        <f>T126+T201+T212+T217+T238+T243+T263</f>
        <v>0</v>
      </c>
      <c r="AR125" s="132" t="s">
        <v>81</v>
      </c>
      <c r="AT125" s="140" t="s">
        <v>72</v>
      </c>
      <c r="AU125" s="140" t="s">
        <v>73</v>
      </c>
      <c r="AY125" s="132" t="s">
        <v>148</v>
      </c>
      <c r="BK125" s="141">
        <f>BK126+BK201+BK212+BK217+BK238+BK243+BK263</f>
        <v>0</v>
      </c>
    </row>
    <row r="126" spans="1:65" s="12" customFormat="1" ht="22.8" customHeight="1">
      <c r="B126" s="131"/>
      <c r="D126" s="132" t="s">
        <v>72</v>
      </c>
      <c r="E126" s="142" t="s">
        <v>81</v>
      </c>
      <c r="F126" s="142" t="s">
        <v>149</v>
      </c>
      <c r="I126" s="134"/>
      <c r="J126" s="143">
        <f>BK126</f>
        <v>0</v>
      </c>
      <c r="L126" s="131"/>
      <c r="M126" s="136"/>
      <c r="N126" s="137"/>
      <c r="O126" s="137"/>
      <c r="P126" s="138">
        <f>SUM(P127:P200)</f>
        <v>0</v>
      </c>
      <c r="Q126" s="137"/>
      <c r="R126" s="138">
        <f>SUM(R127:R200)</f>
        <v>293.60013299999997</v>
      </c>
      <c r="S126" s="137"/>
      <c r="T126" s="139">
        <f>SUM(T127:T200)</f>
        <v>0</v>
      </c>
      <c r="AR126" s="132" t="s">
        <v>81</v>
      </c>
      <c r="AT126" s="140" t="s">
        <v>72</v>
      </c>
      <c r="AU126" s="140" t="s">
        <v>81</v>
      </c>
      <c r="AY126" s="132" t="s">
        <v>148</v>
      </c>
      <c r="BK126" s="141">
        <f>SUM(BK127:BK200)</f>
        <v>0</v>
      </c>
    </row>
    <row r="127" spans="1:65" s="2" customFormat="1" ht="24.15" customHeight="1">
      <c r="A127" s="32"/>
      <c r="B127" s="144"/>
      <c r="C127" s="145" t="s">
        <v>81</v>
      </c>
      <c r="D127" s="145" t="s">
        <v>150</v>
      </c>
      <c r="E127" s="146" t="s">
        <v>559</v>
      </c>
      <c r="F127" s="147" t="s">
        <v>560</v>
      </c>
      <c r="G127" s="148" t="s">
        <v>561</v>
      </c>
      <c r="H127" s="149">
        <v>176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3.0000000000000001E-5</v>
      </c>
      <c r="R127" s="155">
        <f>Q127*H127</f>
        <v>5.28E-3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154</v>
      </c>
      <c r="AT127" s="157" t="s">
        <v>150</v>
      </c>
      <c r="AU127" s="157" t="s">
        <v>83</v>
      </c>
      <c r="AY127" s="17" t="s">
        <v>148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154</v>
      </c>
      <c r="BM127" s="157" t="s">
        <v>1476</v>
      </c>
    </row>
    <row r="128" spans="1:65" s="2" customFormat="1" ht="24.15" customHeight="1">
      <c r="A128" s="32"/>
      <c r="B128" s="144"/>
      <c r="C128" s="145" t="s">
        <v>83</v>
      </c>
      <c r="D128" s="145" t="s">
        <v>150</v>
      </c>
      <c r="E128" s="146" t="s">
        <v>563</v>
      </c>
      <c r="F128" s="147" t="s">
        <v>564</v>
      </c>
      <c r="G128" s="148" t="s">
        <v>565</v>
      </c>
      <c r="H128" s="149">
        <v>22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38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154</v>
      </c>
      <c r="AT128" s="157" t="s">
        <v>150</v>
      </c>
      <c r="AU128" s="157" t="s">
        <v>83</v>
      </c>
      <c r="AY128" s="17" t="s">
        <v>148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81</v>
      </c>
      <c r="BK128" s="158">
        <f>ROUND(I128*H128,2)</f>
        <v>0</v>
      </c>
      <c r="BL128" s="17" t="s">
        <v>154</v>
      </c>
      <c r="BM128" s="157" t="s">
        <v>1477</v>
      </c>
    </row>
    <row r="129" spans="1:65" s="2" customFormat="1" ht="33" customHeight="1">
      <c r="A129" s="32"/>
      <c r="B129" s="144"/>
      <c r="C129" s="145" t="s">
        <v>162</v>
      </c>
      <c r="D129" s="145" t="s">
        <v>150</v>
      </c>
      <c r="E129" s="146" t="s">
        <v>605</v>
      </c>
      <c r="F129" s="147" t="s">
        <v>606</v>
      </c>
      <c r="G129" s="148" t="s">
        <v>165</v>
      </c>
      <c r="H129" s="149">
        <v>319.97899999999998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38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154</v>
      </c>
      <c r="AT129" s="157" t="s">
        <v>150</v>
      </c>
      <c r="AU129" s="157" t="s">
        <v>83</v>
      </c>
      <c r="AY129" s="17" t="s">
        <v>148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81</v>
      </c>
      <c r="BK129" s="158">
        <f>ROUND(I129*H129,2)</f>
        <v>0</v>
      </c>
      <c r="BL129" s="17" t="s">
        <v>154</v>
      </c>
      <c r="BM129" s="157" t="s">
        <v>1478</v>
      </c>
    </row>
    <row r="130" spans="1:65" s="13" customFormat="1" ht="10.199999999999999">
      <c r="B130" s="159"/>
      <c r="D130" s="160" t="s">
        <v>156</v>
      </c>
      <c r="E130" s="161" t="s">
        <v>1</v>
      </c>
      <c r="F130" s="162" t="s">
        <v>1479</v>
      </c>
      <c r="H130" s="163">
        <v>106.30360000000002</v>
      </c>
      <c r="I130" s="164"/>
      <c r="L130" s="159"/>
      <c r="M130" s="165"/>
      <c r="N130" s="166"/>
      <c r="O130" s="166"/>
      <c r="P130" s="166"/>
      <c r="Q130" s="166"/>
      <c r="R130" s="166"/>
      <c r="S130" s="166"/>
      <c r="T130" s="167"/>
      <c r="AT130" s="161" t="s">
        <v>156</v>
      </c>
      <c r="AU130" s="161" t="s">
        <v>83</v>
      </c>
      <c r="AV130" s="13" t="s">
        <v>83</v>
      </c>
      <c r="AW130" s="13" t="s">
        <v>31</v>
      </c>
      <c r="AX130" s="13" t="s">
        <v>73</v>
      </c>
      <c r="AY130" s="161" t="s">
        <v>148</v>
      </c>
    </row>
    <row r="131" spans="1:65" s="13" customFormat="1" ht="10.199999999999999">
      <c r="B131" s="159"/>
      <c r="D131" s="160" t="s">
        <v>156</v>
      </c>
      <c r="E131" s="161" t="s">
        <v>1</v>
      </c>
      <c r="F131" s="162" t="s">
        <v>1480</v>
      </c>
      <c r="H131" s="163">
        <v>40.886000000000003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83</v>
      </c>
      <c r="AV131" s="13" t="s">
        <v>83</v>
      </c>
      <c r="AW131" s="13" t="s">
        <v>31</v>
      </c>
      <c r="AX131" s="13" t="s">
        <v>73</v>
      </c>
      <c r="AY131" s="161" t="s">
        <v>148</v>
      </c>
    </row>
    <row r="132" spans="1:65" s="13" customFormat="1" ht="10.199999999999999">
      <c r="B132" s="159"/>
      <c r="D132" s="160" t="s">
        <v>156</v>
      </c>
      <c r="E132" s="161" t="s">
        <v>1</v>
      </c>
      <c r="F132" s="162" t="s">
        <v>1481</v>
      </c>
      <c r="H132" s="163">
        <v>55.196100000000008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156</v>
      </c>
      <c r="AU132" s="161" t="s">
        <v>83</v>
      </c>
      <c r="AV132" s="13" t="s">
        <v>83</v>
      </c>
      <c r="AW132" s="13" t="s">
        <v>31</v>
      </c>
      <c r="AX132" s="13" t="s">
        <v>73</v>
      </c>
      <c r="AY132" s="161" t="s">
        <v>148</v>
      </c>
    </row>
    <row r="133" spans="1:65" s="13" customFormat="1" ht="10.199999999999999">
      <c r="B133" s="159"/>
      <c r="D133" s="160" t="s">
        <v>156</v>
      </c>
      <c r="E133" s="161" t="s">
        <v>1</v>
      </c>
      <c r="F133" s="162" t="s">
        <v>1482</v>
      </c>
      <c r="H133" s="163">
        <v>40.886000000000003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156</v>
      </c>
      <c r="AU133" s="161" t="s">
        <v>83</v>
      </c>
      <c r="AV133" s="13" t="s">
        <v>83</v>
      </c>
      <c r="AW133" s="13" t="s">
        <v>31</v>
      </c>
      <c r="AX133" s="13" t="s">
        <v>73</v>
      </c>
      <c r="AY133" s="161" t="s">
        <v>148</v>
      </c>
    </row>
    <row r="134" spans="1:65" s="13" customFormat="1" ht="10.199999999999999">
      <c r="B134" s="159"/>
      <c r="D134" s="160" t="s">
        <v>156</v>
      </c>
      <c r="E134" s="161" t="s">
        <v>1</v>
      </c>
      <c r="F134" s="162" t="s">
        <v>1483</v>
      </c>
      <c r="H134" s="163">
        <v>25.721640000000001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156</v>
      </c>
      <c r="AU134" s="161" t="s">
        <v>83</v>
      </c>
      <c r="AV134" s="13" t="s">
        <v>83</v>
      </c>
      <c r="AW134" s="13" t="s">
        <v>31</v>
      </c>
      <c r="AX134" s="13" t="s">
        <v>73</v>
      </c>
      <c r="AY134" s="161" t="s">
        <v>148</v>
      </c>
    </row>
    <row r="135" spans="1:65" s="13" customFormat="1" ht="10.199999999999999">
      <c r="B135" s="159"/>
      <c r="D135" s="160" t="s">
        <v>156</v>
      </c>
      <c r="E135" s="161" t="s">
        <v>1</v>
      </c>
      <c r="F135" s="162" t="s">
        <v>1484</v>
      </c>
      <c r="H135" s="163">
        <v>3.8417500000000007</v>
      </c>
      <c r="I135" s="164"/>
      <c r="L135" s="159"/>
      <c r="M135" s="165"/>
      <c r="N135" s="166"/>
      <c r="O135" s="166"/>
      <c r="P135" s="166"/>
      <c r="Q135" s="166"/>
      <c r="R135" s="166"/>
      <c r="S135" s="166"/>
      <c r="T135" s="167"/>
      <c r="AT135" s="161" t="s">
        <v>156</v>
      </c>
      <c r="AU135" s="161" t="s">
        <v>83</v>
      </c>
      <c r="AV135" s="13" t="s">
        <v>83</v>
      </c>
      <c r="AW135" s="13" t="s">
        <v>31</v>
      </c>
      <c r="AX135" s="13" t="s">
        <v>73</v>
      </c>
      <c r="AY135" s="161" t="s">
        <v>148</v>
      </c>
    </row>
    <row r="136" spans="1:65" s="13" customFormat="1" ht="10.199999999999999">
      <c r="B136" s="159"/>
      <c r="D136" s="160" t="s">
        <v>156</v>
      </c>
      <c r="E136" s="161" t="s">
        <v>1</v>
      </c>
      <c r="F136" s="162" t="s">
        <v>1485</v>
      </c>
      <c r="H136" s="163">
        <v>7.2758400000000014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156</v>
      </c>
      <c r="AU136" s="161" t="s">
        <v>83</v>
      </c>
      <c r="AV136" s="13" t="s">
        <v>83</v>
      </c>
      <c r="AW136" s="13" t="s">
        <v>31</v>
      </c>
      <c r="AX136" s="13" t="s">
        <v>73</v>
      </c>
      <c r="AY136" s="161" t="s">
        <v>148</v>
      </c>
    </row>
    <row r="137" spans="1:65" s="13" customFormat="1" ht="10.199999999999999">
      <c r="B137" s="159"/>
      <c r="D137" s="160" t="s">
        <v>156</v>
      </c>
      <c r="E137" s="161" t="s">
        <v>1</v>
      </c>
      <c r="F137" s="162" t="s">
        <v>1486</v>
      </c>
      <c r="H137" s="163">
        <v>7.4041000000000006</v>
      </c>
      <c r="I137" s="164"/>
      <c r="L137" s="159"/>
      <c r="M137" s="165"/>
      <c r="N137" s="166"/>
      <c r="O137" s="166"/>
      <c r="P137" s="166"/>
      <c r="Q137" s="166"/>
      <c r="R137" s="166"/>
      <c r="S137" s="166"/>
      <c r="T137" s="167"/>
      <c r="AT137" s="161" t="s">
        <v>156</v>
      </c>
      <c r="AU137" s="161" t="s">
        <v>83</v>
      </c>
      <c r="AV137" s="13" t="s">
        <v>83</v>
      </c>
      <c r="AW137" s="13" t="s">
        <v>31</v>
      </c>
      <c r="AX137" s="13" t="s">
        <v>73</v>
      </c>
      <c r="AY137" s="161" t="s">
        <v>148</v>
      </c>
    </row>
    <row r="138" spans="1:65" s="13" customFormat="1" ht="10.199999999999999">
      <c r="B138" s="159"/>
      <c r="D138" s="160" t="s">
        <v>156</v>
      </c>
      <c r="E138" s="161" t="s">
        <v>1</v>
      </c>
      <c r="F138" s="162" t="s">
        <v>1487</v>
      </c>
      <c r="H138" s="163">
        <v>7.5556800000000015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156</v>
      </c>
      <c r="AU138" s="161" t="s">
        <v>83</v>
      </c>
      <c r="AV138" s="13" t="s">
        <v>83</v>
      </c>
      <c r="AW138" s="13" t="s">
        <v>31</v>
      </c>
      <c r="AX138" s="13" t="s">
        <v>73</v>
      </c>
      <c r="AY138" s="161" t="s">
        <v>148</v>
      </c>
    </row>
    <row r="139" spans="1:65" s="13" customFormat="1" ht="10.199999999999999">
      <c r="B139" s="159"/>
      <c r="D139" s="160" t="s">
        <v>156</v>
      </c>
      <c r="E139" s="161" t="s">
        <v>1</v>
      </c>
      <c r="F139" s="162" t="s">
        <v>1488</v>
      </c>
      <c r="H139" s="163">
        <v>7.0548500000000001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156</v>
      </c>
      <c r="AU139" s="161" t="s">
        <v>83</v>
      </c>
      <c r="AV139" s="13" t="s">
        <v>83</v>
      </c>
      <c r="AW139" s="13" t="s">
        <v>31</v>
      </c>
      <c r="AX139" s="13" t="s">
        <v>73</v>
      </c>
      <c r="AY139" s="161" t="s">
        <v>148</v>
      </c>
    </row>
    <row r="140" spans="1:65" s="13" customFormat="1" ht="10.199999999999999">
      <c r="B140" s="159"/>
      <c r="D140" s="160" t="s">
        <v>156</v>
      </c>
      <c r="E140" s="161" t="s">
        <v>1</v>
      </c>
      <c r="F140" s="162" t="s">
        <v>1489</v>
      </c>
      <c r="H140" s="163">
        <v>6.1468000000000007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156</v>
      </c>
      <c r="AU140" s="161" t="s">
        <v>83</v>
      </c>
      <c r="AV140" s="13" t="s">
        <v>83</v>
      </c>
      <c r="AW140" s="13" t="s">
        <v>31</v>
      </c>
      <c r="AX140" s="13" t="s">
        <v>73</v>
      </c>
      <c r="AY140" s="161" t="s">
        <v>148</v>
      </c>
    </row>
    <row r="141" spans="1:65" s="13" customFormat="1" ht="10.199999999999999">
      <c r="B141" s="159"/>
      <c r="D141" s="160" t="s">
        <v>156</v>
      </c>
      <c r="E141" s="161" t="s">
        <v>1</v>
      </c>
      <c r="F141" s="162" t="s">
        <v>1490</v>
      </c>
      <c r="H141" s="163">
        <v>6.4262000000000006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156</v>
      </c>
      <c r="AU141" s="161" t="s">
        <v>83</v>
      </c>
      <c r="AV141" s="13" t="s">
        <v>83</v>
      </c>
      <c r="AW141" s="13" t="s">
        <v>31</v>
      </c>
      <c r="AX141" s="13" t="s">
        <v>73</v>
      </c>
      <c r="AY141" s="161" t="s">
        <v>148</v>
      </c>
    </row>
    <row r="142" spans="1:65" s="13" customFormat="1" ht="10.199999999999999">
      <c r="B142" s="159"/>
      <c r="D142" s="160" t="s">
        <v>156</v>
      </c>
      <c r="E142" s="161" t="s">
        <v>1</v>
      </c>
      <c r="F142" s="162" t="s">
        <v>1491</v>
      </c>
      <c r="H142" s="163">
        <v>2.64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156</v>
      </c>
      <c r="AU142" s="161" t="s">
        <v>83</v>
      </c>
      <c r="AV142" s="13" t="s">
        <v>83</v>
      </c>
      <c r="AW142" s="13" t="s">
        <v>31</v>
      </c>
      <c r="AX142" s="13" t="s">
        <v>73</v>
      </c>
      <c r="AY142" s="161" t="s">
        <v>148</v>
      </c>
    </row>
    <row r="143" spans="1:65" s="13" customFormat="1" ht="10.199999999999999">
      <c r="B143" s="159"/>
      <c r="D143" s="160" t="s">
        <v>156</v>
      </c>
      <c r="E143" s="161" t="s">
        <v>1</v>
      </c>
      <c r="F143" s="162" t="s">
        <v>1491</v>
      </c>
      <c r="H143" s="163">
        <v>2.64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156</v>
      </c>
      <c r="AU143" s="161" t="s">
        <v>83</v>
      </c>
      <c r="AV143" s="13" t="s">
        <v>83</v>
      </c>
      <c r="AW143" s="13" t="s">
        <v>31</v>
      </c>
      <c r="AX143" s="13" t="s">
        <v>73</v>
      </c>
      <c r="AY143" s="161" t="s">
        <v>148</v>
      </c>
    </row>
    <row r="144" spans="1:65" s="14" customFormat="1" ht="10.199999999999999">
      <c r="B144" s="168"/>
      <c r="D144" s="160" t="s">
        <v>156</v>
      </c>
      <c r="E144" s="169" t="s">
        <v>1</v>
      </c>
      <c r="F144" s="170" t="s">
        <v>182</v>
      </c>
      <c r="H144" s="171">
        <v>319.97855999999996</v>
      </c>
      <c r="I144" s="172"/>
      <c r="L144" s="168"/>
      <c r="M144" s="173"/>
      <c r="N144" s="174"/>
      <c r="O144" s="174"/>
      <c r="P144" s="174"/>
      <c r="Q144" s="174"/>
      <c r="R144" s="174"/>
      <c r="S144" s="174"/>
      <c r="T144" s="175"/>
      <c r="AT144" s="169" t="s">
        <v>156</v>
      </c>
      <c r="AU144" s="169" t="s">
        <v>83</v>
      </c>
      <c r="AV144" s="14" t="s">
        <v>154</v>
      </c>
      <c r="AW144" s="14" t="s">
        <v>31</v>
      </c>
      <c r="AX144" s="14" t="s">
        <v>81</v>
      </c>
      <c r="AY144" s="169" t="s">
        <v>148</v>
      </c>
    </row>
    <row r="145" spans="1:65" s="2" customFormat="1" ht="33" customHeight="1">
      <c r="A145" s="32"/>
      <c r="B145" s="144"/>
      <c r="C145" s="145" t="s">
        <v>154</v>
      </c>
      <c r="D145" s="145" t="s">
        <v>150</v>
      </c>
      <c r="E145" s="146" t="s">
        <v>235</v>
      </c>
      <c r="F145" s="147" t="s">
        <v>236</v>
      </c>
      <c r="G145" s="148" t="s">
        <v>165</v>
      </c>
      <c r="H145" s="149">
        <v>319.97899999999998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154</v>
      </c>
      <c r="AT145" s="157" t="s">
        <v>150</v>
      </c>
      <c r="AU145" s="157" t="s">
        <v>83</v>
      </c>
      <c r="AY145" s="17" t="s">
        <v>148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154</v>
      </c>
      <c r="BM145" s="157" t="s">
        <v>1492</v>
      </c>
    </row>
    <row r="146" spans="1:65" s="2" customFormat="1" ht="37.799999999999997" customHeight="1">
      <c r="A146" s="32"/>
      <c r="B146" s="144"/>
      <c r="C146" s="145" t="s">
        <v>202</v>
      </c>
      <c r="D146" s="145" t="s">
        <v>150</v>
      </c>
      <c r="E146" s="146" t="s">
        <v>242</v>
      </c>
      <c r="F146" s="147" t="s">
        <v>243</v>
      </c>
      <c r="G146" s="148" t="s">
        <v>165</v>
      </c>
      <c r="H146" s="149">
        <v>6399.58</v>
      </c>
      <c r="I146" s="150"/>
      <c r="J146" s="151">
        <f>ROUND(I146*H146,2)</f>
        <v>0</v>
      </c>
      <c r="K146" s="152"/>
      <c r="L146" s="33"/>
      <c r="M146" s="153" t="s">
        <v>1</v>
      </c>
      <c r="N146" s="154" t="s">
        <v>38</v>
      </c>
      <c r="O146" s="58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154</v>
      </c>
      <c r="AT146" s="157" t="s">
        <v>150</v>
      </c>
      <c r="AU146" s="157" t="s">
        <v>83</v>
      </c>
      <c r="AY146" s="17" t="s">
        <v>148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81</v>
      </c>
      <c r="BK146" s="158">
        <f>ROUND(I146*H146,2)</f>
        <v>0</v>
      </c>
      <c r="BL146" s="17" t="s">
        <v>154</v>
      </c>
      <c r="BM146" s="157" t="s">
        <v>1493</v>
      </c>
    </row>
    <row r="147" spans="1:65" s="13" customFormat="1" ht="10.199999999999999">
      <c r="B147" s="159"/>
      <c r="D147" s="160" t="s">
        <v>156</v>
      </c>
      <c r="F147" s="162" t="s">
        <v>1494</v>
      </c>
      <c r="H147" s="163">
        <v>6399.58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156</v>
      </c>
      <c r="AU147" s="161" t="s">
        <v>83</v>
      </c>
      <c r="AV147" s="13" t="s">
        <v>83</v>
      </c>
      <c r="AW147" s="13" t="s">
        <v>3</v>
      </c>
      <c r="AX147" s="13" t="s">
        <v>81</v>
      </c>
      <c r="AY147" s="161" t="s">
        <v>148</v>
      </c>
    </row>
    <row r="148" spans="1:65" s="2" customFormat="1" ht="24.15" customHeight="1">
      <c r="A148" s="32"/>
      <c r="B148" s="144"/>
      <c r="C148" s="145" t="s">
        <v>211</v>
      </c>
      <c r="D148" s="145" t="s">
        <v>150</v>
      </c>
      <c r="E148" s="146" t="s">
        <v>247</v>
      </c>
      <c r="F148" s="147" t="s">
        <v>248</v>
      </c>
      <c r="G148" s="148" t="s">
        <v>165</v>
      </c>
      <c r="H148" s="149">
        <v>319.97899999999998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38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154</v>
      </c>
      <c r="AT148" s="157" t="s">
        <v>150</v>
      </c>
      <c r="AU148" s="157" t="s">
        <v>83</v>
      </c>
      <c r="AY148" s="17" t="s">
        <v>148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81</v>
      </c>
      <c r="BK148" s="158">
        <f>ROUND(I148*H148,2)</f>
        <v>0</v>
      </c>
      <c r="BL148" s="17" t="s">
        <v>154</v>
      </c>
      <c r="BM148" s="157" t="s">
        <v>1495</v>
      </c>
    </row>
    <row r="149" spans="1:65" s="2" customFormat="1" ht="16.5" customHeight="1">
      <c r="A149" s="32"/>
      <c r="B149" s="144"/>
      <c r="C149" s="145" t="s">
        <v>226</v>
      </c>
      <c r="D149" s="145" t="s">
        <v>150</v>
      </c>
      <c r="E149" s="146" t="s">
        <v>251</v>
      </c>
      <c r="F149" s="147" t="s">
        <v>252</v>
      </c>
      <c r="G149" s="148" t="s">
        <v>165</v>
      </c>
      <c r="H149" s="149">
        <v>319.97899999999998</v>
      </c>
      <c r="I149" s="150"/>
      <c r="J149" s="151">
        <f>ROUND(I149*H149,2)</f>
        <v>0</v>
      </c>
      <c r="K149" s="152"/>
      <c r="L149" s="33"/>
      <c r="M149" s="153" t="s">
        <v>1</v>
      </c>
      <c r="N149" s="154" t="s">
        <v>38</v>
      </c>
      <c r="O149" s="58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7" t="s">
        <v>154</v>
      </c>
      <c r="AT149" s="157" t="s">
        <v>150</v>
      </c>
      <c r="AU149" s="157" t="s">
        <v>83</v>
      </c>
      <c r="AY149" s="17" t="s">
        <v>148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7" t="s">
        <v>81</v>
      </c>
      <c r="BK149" s="158">
        <f>ROUND(I149*H149,2)</f>
        <v>0</v>
      </c>
      <c r="BL149" s="17" t="s">
        <v>154</v>
      </c>
      <c r="BM149" s="157" t="s">
        <v>1496</v>
      </c>
    </row>
    <row r="150" spans="1:65" s="2" customFormat="1" ht="33" customHeight="1">
      <c r="A150" s="32"/>
      <c r="B150" s="144"/>
      <c r="C150" s="145" t="s">
        <v>230</v>
      </c>
      <c r="D150" s="145" t="s">
        <v>150</v>
      </c>
      <c r="E150" s="146" t="s">
        <v>255</v>
      </c>
      <c r="F150" s="147" t="s">
        <v>256</v>
      </c>
      <c r="G150" s="148" t="s">
        <v>257</v>
      </c>
      <c r="H150" s="149">
        <v>575.96199999999999</v>
      </c>
      <c r="I150" s="150"/>
      <c r="J150" s="151">
        <f>ROUND(I150*H150,2)</f>
        <v>0</v>
      </c>
      <c r="K150" s="152"/>
      <c r="L150" s="33"/>
      <c r="M150" s="153" t="s">
        <v>1</v>
      </c>
      <c r="N150" s="154" t="s">
        <v>38</v>
      </c>
      <c r="O150" s="58"/>
      <c r="P150" s="155">
        <f>O150*H150</f>
        <v>0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7" t="s">
        <v>154</v>
      </c>
      <c r="AT150" s="157" t="s">
        <v>150</v>
      </c>
      <c r="AU150" s="157" t="s">
        <v>83</v>
      </c>
      <c r="AY150" s="17" t="s">
        <v>148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7" t="s">
        <v>81</v>
      </c>
      <c r="BK150" s="158">
        <f>ROUND(I150*H150,2)</f>
        <v>0</v>
      </c>
      <c r="BL150" s="17" t="s">
        <v>154</v>
      </c>
      <c r="BM150" s="157" t="s">
        <v>1497</v>
      </c>
    </row>
    <row r="151" spans="1:65" s="13" customFormat="1" ht="10.199999999999999">
      <c r="B151" s="159"/>
      <c r="D151" s="160" t="s">
        <v>156</v>
      </c>
      <c r="F151" s="162" t="s">
        <v>1498</v>
      </c>
      <c r="H151" s="163">
        <v>575.96199999999999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156</v>
      </c>
      <c r="AU151" s="161" t="s">
        <v>83</v>
      </c>
      <c r="AV151" s="13" t="s">
        <v>83</v>
      </c>
      <c r="AW151" s="13" t="s">
        <v>3</v>
      </c>
      <c r="AX151" s="13" t="s">
        <v>81</v>
      </c>
      <c r="AY151" s="161" t="s">
        <v>148</v>
      </c>
    </row>
    <row r="152" spans="1:65" s="2" customFormat="1" ht="24.15" customHeight="1">
      <c r="A152" s="32"/>
      <c r="B152" s="144"/>
      <c r="C152" s="145" t="s">
        <v>234</v>
      </c>
      <c r="D152" s="145" t="s">
        <v>150</v>
      </c>
      <c r="E152" s="146" t="s">
        <v>261</v>
      </c>
      <c r="F152" s="147" t="s">
        <v>262</v>
      </c>
      <c r="G152" s="148" t="s">
        <v>165</v>
      </c>
      <c r="H152" s="149">
        <v>111.035</v>
      </c>
      <c r="I152" s="150"/>
      <c r="J152" s="151">
        <f>ROUND(I152*H152,2)</f>
        <v>0</v>
      </c>
      <c r="K152" s="152"/>
      <c r="L152" s="33"/>
      <c r="M152" s="153" t="s">
        <v>1</v>
      </c>
      <c r="N152" s="154" t="s">
        <v>38</v>
      </c>
      <c r="O152" s="58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7" t="s">
        <v>154</v>
      </c>
      <c r="AT152" s="157" t="s">
        <v>150</v>
      </c>
      <c r="AU152" s="157" t="s">
        <v>83</v>
      </c>
      <c r="AY152" s="17" t="s">
        <v>148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7" t="s">
        <v>81</v>
      </c>
      <c r="BK152" s="158">
        <f>ROUND(I152*H152,2)</f>
        <v>0</v>
      </c>
      <c r="BL152" s="17" t="s">
        <v>154</v>
      </c>
      <c r="BM152" s="157" t="s">
        <v>1499</v>
      </c>
    </row>
    <row r="153" spans="1:65" s="13" customFormat="1" ht="10.199999999999999">
      <c r="B153" s="159"/>
      <c r="D153" s="160" t="s">
        <v>156</v>
      </c>
      <c r="E153" s="161" t="s">
        <v>1</v>
      </c>
      <c r="F153" s="162" t="s">
        <v>1500</v>
      </c>
      <c r="H153" s="163">
        <v>34.656049999999993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156</v>
      </c>
      <c r="AU153" s="161" t="s">
        <v>83</v>
      </c>
      <c r="AV153" s="13" t="s">
        <v>83</v>
      </c>
      <c r="AW153" s="13" t="s">
        <v>31</v>
      </c>
      <c r="AX153" s="13" t="s">
        <v>73</v>
      </c>
      <c r="AY153" s="161" t="s">
        <v>148</v>
      </c>
    </row>
    <row r="154" spans="1:65" s="13" customFormat="1" ht="10.199999999999999">
      <c r="B154" s="159"/>
      <c r="D154" s="160" t="s">
        <v>156</v>
      </c>
      <c r="E154" s="161" t="s">
        <v>1</v>
      </c>
      <c r="F154" s="162" t="s">
        <v>1501</v>
      </c>
      <c r="H154" s="163">
        <v>57.240400000000001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156</v>
      </c>
      <c r="AU154" s="161" t="s">
        <v>83</v>
      </c>
      <c r="AV154" s="13" t="s">
        <v>83</v>
      </c>
      <c r="AW154" s="13" t="s">
        <v>31</v>
      </c>
      <c r="AX154" s="13" t="s">
        <v>73</v>
      </c>
      <c r="AY154" s="161" t="s">
        <v>148</v>
      </c>
    </row>
    <row r="155" spans="1:65" s="13" customFormat="1" ht="10.199999999999999">
      <c r="B155" s="159"/>
      <c r="D155" s="160" t="s">
        <v>156</v>
      </c>
      <c r="E155" s="161" t="s">
        <v>1</v>
      </c>
      <c r="F155" s="162" t="s">
        <v>1502</v>
      </c>
      <c r="H155" s="163">
        <v>10.528145000000002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156</v>
      </c>
      <c r="AU155" s="161" t="s">
        <v>83</v>
      </c>
      <c r="AV155" s="13" t="s">
        <v>83</v>
      </c>
      <c r="AW155" s="13" t="s">
        <v>31</v>
      </c>
      <c r="AX155" s="13" t="s">
        <v>73</v>
      </c>
      <c r="AY155" s="161" t="s">
        <v>148</v>
      </c>
    </row>
    <row r="156" spans="1:65" s="13" customFormat="1" ht="10.199999999999999">
      <c r="B156" s="159"/>
      <c r="D156" s="160" t="s">
        <v>156</v>
      </c>
      <c r="E156" s="161" t="s">
        <v>1</v>
      </c>
      <c r="F156" s="162" t="s">
        <v>1483</v>
      </c>
      <c r="H156" s="163">
        <v>25.721640000000001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156</v>
      </c>
      <c r="AU156" s="161" t="s">
        <v>83</v>
      </c>
      <c r="AV156" s="13" t="s">
        <v>83</v>
      </c>
      <c r="AW156" s="13" t="s">
        <v>31</v>
      </c>
      <c r="AX156" s="13" t="s">
        <v>73</v>
      </c>
      <c r="AY156" s="161" t="s">
        <v>148</v>
      </c>
    </row>
    <row r="157" spans="1:65" s="13" customFormat="1" ht="10.199999999999999">
      <c r="B157" s="159"/>
      <c r="D157" s="160" t="s">
        <v>156</v>
      </c>
      <c r="E157" s="161" t="s">
        <v>1</v>
      </c>
      <c r="F157" s="162" t="s">
        <v>1503</v>
      </c>
      <c r="H157" s="163">
        <v>-2.9740000000000002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156</v>
      </c>
      <c r="AU157" s="161" t="s">
        <v>83</v>
      </c>
      <c r="AV157" s="13" t="s">
        <v>83</v>
      </c>
      <c r="AW157" s="13" t="s">
        <v>31</v>
      </c>
      <c r="AX157" s="13" t="s">
        <v>73</v>
      </c>
      <c r="AY157" s="161" t="s">
        <v>148</v>
      </c>
    </row>
    <row r="158" spans="1:65" s="13" customFormat="1" ht="10.199999999999999">
      <c r="B158" s="159"/>
      <c r="D158" s="160" t="s">
        <v>156</v>
      </c>
      <c r="E158" s="161" t="s">
        <v>1</v>
      </c>
      <c r="F158" s="162" t="s">
        <v>1504</v>
      </c>
      <c r="H158" s="163">
        <v>-14.1372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156</v>
      </c>
      <c r="AU158" s="161" t="s">
        <v>83</v>
      </c>
      <c r="AV158" s="13" t="s">
        <v>83</v>
      </c>
      <c r="AW158" s="13" t="s">
        <v>31</v>
      </c>
      <c r="AX158" s="13" t="s">
        <v>73</v>
      </c>
      <c r="AY158" s="161" t="s">
        <v>148</v>
      </c>
    </row>
    <row r="159" spans="1:65" s="14" customFormat="1" ht="10.199999999999999">
      <c r="B159" s="168"/>
      <c r="D159" s="160" t="s">
        <v>156</v>
      </c>
      <c r="E159" s="169" t="s">
        <v>1</v>
      </c>
      <c r="F159" s="170" t="s">
        <v>182</v>
      </c>
      <c r="H159" s="171">
        <v>111.03503499999999</v>
      </c>
      <c r="I159" s="172"/>
      <c r="L159" s="168"/>
      <c r="M159" s="173"/>
      <c r="N159" s="174"/>
      <c r="O159" s="174"/>
      <c r="P159" s="174"/>
      <c r="Q159" s="174"/>
      <c r="R159" s="174"/>
      <c r="S159" s="174"/>
      <c r="T159" s="175"/>
      <c r="AT159" s="169" t="s">
        <v>156</v>
      </c>
      <c r="AU159" s="169" t="s">
        <v>83</v>
      </c>
      <c r="AV159" s="14" t="s">
        <v>154</v>
      </c>
      <c r="AW159" s="14" t="s">
        <v>31</v>
      </c>
      <c r="AX159" s="14" t="s">
        <v>81</v>
      </c>
      <c r="AY159" s="169" t="s">
        <v>148</v>
      </c>
    </row>
    <row r="160" spans="1:65" s="2" customFormat="1" ht="16.5" customHeight="1">
      <c r="A160" s="32"/>
      <c r="B160" s="144"/>
      <c r="C160" s="176" t="s">
        <v>241</v>
      </c>
      <c r="D160" s="176" t="s">
        <v>267</v>
      </c>
      <c r="E160" s="177" t="s">
        <v>268</v>
      </c>
      <c r="F160" s="178" t="s">
        <v>269</v>
      </c>
      <c r="G160" s="179" t="s">
        <v>257</v>
      </c>
      <c r="H160" s="180">
        <v>62.381</v>
      </c>
      <c r="I160" s="181"/>
      <c r="J160" s="182">
        <f>ROUND(I160*H160,2)</f>
        <v>0</v>
      </c>
      <c r="K160" s="183"/>
      <c r="L160" s="184"/>
      <c r="M160" s="185" t="s">
        <v>1</v>
      </c>
      <c r="N160" s="186" t="s">
        <v>38</v>
      </c>
      <c r="O160" s="58"/>
      <c r="P160" s="155">
        <f>O160*H160</f>
        <v>0</v>
      </c>
      <c r="Q160" s="155">
        <v>1</v>
      </c>
      <c r="R160" s="155">
        <f>Q160*H160</f>
        <v>62.381</v>
      </c>
      <c r="S160" s="155">
        <v>0</v>
      </c>
      <c r="T160" s="15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7" t="s">
        <v>230</v>
      </c>
      <c r="AT160" s="157" t="s">
        <v>267</v>
      </c>
      <c r="AU160" s="157" t="s">
        <v>83</v>
      </c>
      <c r="AY160" s="17" t="s">
        <v>148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7" t="s">
        <v>81</v>
      </c>
      <c r="BK160" s="158">
        <f>ROUND(I160*H160,2)</f>
        <v>0</v>
      </c>
      <c r="BL160" s="17" t="s">
        <v>154</v>
      </c>
      <c r="BM160" s="157" t="s">
        <v>1505</v>
      </c>
    </row>
    <row r="161" spans="1:65" s="13" customFormat="1" ht="10.199999999999999">
      <c r="B161" s="159"/>
      <c r="D161" s="160" t="s">
        <v>156</v>
      </c>
      <c r="E161" s="161" t="s">
        <v>1</v>
      </c>
      <c r="F161" s="162" t="s">
        <v>1500</v>
      </c>
      <c r="H161" s="163">
        <v>34.656049999999993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156</v>
      </c>
      <c r="AU161" s="161" t="s">
        <v>83</v>
      </c>
      <c r="AV161" s="13" t="s">
        <v>83</v>
      </c>
      <c r="AW161" s="13" t="s">
        <v>31</v>
      </c>
      <c r="AX161" s="13" t="s">
        <v>81</v>
      </c>
      <c r="AY161" s="161" t="s">
        <v>148</v>
      </c>
    </row>
    <row r="162" spans="1:65" s="13" customFormat="1" ht="10.199999999999999">
      <c r="B162" s="159"/>
      <c r="D162" s="160" t="s">
        <v>156</v>
      </c>
      <c r="F162" s="162" t="s">
        <v>1506</v>
      </c>
      <c r="H162" s="163">
        <v>62.381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156</v>
      </c>
      <c r="AU162" s="161" t="s">
        <v>83</v>
      </c>
      <c r="AV162" s="13" t="s">
        <v>83</v>
      </c>
      <c r="AW162" s="13" t="s">
        <v>3</v>
      </c>
      <c r="AX162" s="13" t="s">
        <v>81</v>
      </c>
      <c r="AY162" s="161" t="s">
        <v>148</v>
      </c>
    </row>
    <row r="163" spans="1:65" s="2" customFormat="1" ht="16.5" customHeight="1">
      <c r="A163" s="32"/>
      <c r="B163" s="144"/>
      <c r="C163" s="176" t="s">
        <v>246</v>
      </c>
      <c r="D163" s="176" t="s">
        <v>267</v>
      </c>
      <c r="E163" s="177" t="s">
        <v>1507</v>
      </c>
      <c r="F163" s="178" t="s">
        <v>1508</v>
      </c>
      <c r="G163" s="179" t="s">
        <v>257</v>
      </c>
      <c r="H163" s="180">
        <v>118.532</v>
      </c>
      <c r="I163" s="181"/>
      <c r="J163" s="182">
        <f>ROUND(I163*H163,2)</f>
        <v>0</v>
      </c>
      <c r="K163" s="183"/>
      <c r="L163" s="184"/>
      <c r="M163" s="185" t="s">
        <v>1</v>
      </c>
      <c r="N163" s="186" t="s">
        <v>38</v>
      </c>
      <c r="O163" s="58"/>
      <c r="P163" s="155">
        <f>O163*H163</f>
        <v>0</v>
      </c>
      <c r="Q163" s="155">
        <v>1</v>
      </c>
      <c r="R163" s="155">
        <f>Q163*H163</f>
        <v>118.532</v>
      </c>
      <c r="S163" s="155">
        <v>0</v>
      </c>
      <c r="T163" s="15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7" t="s">
        <v>230</v>
      </c>
      <c r="AT163" s="157" t="s">
        <v>267</v>
      </c>
      <c r="AU163" s="157" t="s">
        <v>83</v>
      </c>
      <c r="AY163" s="17" t="s">
        <v>148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7" t="s">
        <v>81</v>
      </c>
      <c r="BK163" s="158">
        <f>ROUND(I163*H163,2)</f>
        <v>0</v>
      </c>
      <c r="BL163" s="17" t="s">
        <v>154</v>
      </c>
      <c r="BM163" s="157" t="s">
        <v>1509</v>
      </c>
    </row>
    <row r="164" spans="1:65" s="13" customFormat="1" ht="10.199999999999999">
      <c r="B164" s="159"/>
      <c r="D164" s="160" t="s">
        <v>156</v>
      </c>
      <c r="E164" s="161" t="s">
        <v>1</v>
      </c>
      <c r="F164" s="162" t="s">
        <v>1501</v>
      </c>
      <c r="H164" s="163">
        <v>57.240400000000001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156</v>
      </c>
      <c r="AU164" s="161" t="s">
        <v>83</v>
      </c>
      <c r="AV164" s="13" t="s">
        <v>83</v>
      </c>
      <c r="AW164" s="13" t="s">
        <v>31</v>
      </c>
      <c r="AX164" s="13" t="s">
        <v>73</v>
      </c>
      <c r="AY164" s="161" t="s">
        <v>148</v>
      </c>
    </row>
    <row r="165" spans="1:65" s="13" customFormat="1" ht="10.199999999999999">
      <c r="B165" s="159"/>
      <c r="D165" s="160" t="s">
        <v>156</v>
      </c>
      <c r="E165" s="161" t="s">
        <v>1</v>
      </c>
      <c r="F165" s="162" t="s">
        <v>1483</v>
      </c>
      <c r="H165" s="163">
        <v>25.721640000000001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156</v>
      </c>
      <c r="AU165" s="161" t="s">
        <v>83</v>
      </c>
      <c r="AV165" s="13" t="s">
        <v>83</v>
      </c>
      <c r="AW165" s="13" t="s">
        <v>31</v>
      </c>
      <c r="AX165" s="13" t="s">
        <v>73</v>
      </c>
      <c r="AY165" s="161" t="s">
        <v>148</v>
      </c>
    </row>
    <row r="166" spans="1:65" s="13" customFormat="1" ht="10.199999999999999">
      <c r="B166" s="159"/>
      <c r="D166" s="160" t="s">
        <v>156</v>
      </c>
      <c r="E166" s="161" t="s">
        <v>1</v>
      </c>
      <c r="F166" s="162" t="s">
        <v>1503</v>
      </c>
      <c r="H166" s="163">
        <v>-2.9740000000000002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156</v>
      </c>
      <c r="AU166" s="161" t="s">
        <v>83</v>
      </c>
      <c r="AV166" s="13" t="s">
        <v>83</v>
      </c>
      <c r="AW166" s="13" t="s">
        <v>31</v>
      </c>
      <c r="AX166" s="13" t="s">
        <v>73</v>
      </c>
      <c r="AY166" s="161" t="s">
        <v>148</v>
      </c>
    </row>
    <row r="167" spans="1:65" s="13" customFormat="1" ht="10.199999999999999">
      <c r="B167" s="159"/>
      <c r="D167" s="160" t="s">
        <v>156</v>
      </c>
      <c r="E167" s="161" t="s">
        <v>1</v>
      </c>
      <c r="F167" s="162" t="s">
        <v>1504</v>
      </c>
      <c r="H167" s="163">
        <v>-14.1372</v>
      </c>
      <c r="I167" s="164"/>
      <c r="L167" s="159"/>
      <c r="M167" s="165"/>
      <c r="N167" s="166"/>
      <c r="O167" s="166"/>
      <c r="P167" s="166"/>
      <c r="Q167" s="166"/>
      <c r="R167" s="166"/>
      <c r="S167" s="166"/>
      <c r="T167" s="167"/>
      <c r="AT167" s="161" t="s">
        <v>156</v>
      </c>
      <c r="AU167" s="161" t="s">
        <v>83</v>
      </c>
      <c r="AV167" s="13" t="s">
        <v>83</v>
      </c>
      <c r="AW167" s="13" t="s">
        <v>31</v>
      </c>
      <c r="AX167" s="13" t="s">
        <v>73</v>
      </c>
      <c r="AY167" s="161" t="s">
        <v>148</v>
      </c>
    </row>
    <row r="168" spans="1:65" s="14" customFormat="1" ht="10.199999999999999">
      <c r="B168" s="168"/>
      <c r="D168" s="160" t="s">
        <v>156</v>
      </c>
      <c r="E168" s="169" t="s">
        <v>1</v>
      </c>
      <c r="F168" s="170" t="s">
        <v>182</v>
      </c>
      <c r="H168" s="171">
        <v>65.850840000000005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69" t="s">
        <v>156</v>
      </c>
      <c r="AU168" s="169" t="s">
        <v>83</v>
      </c>
      <c r="AV168" s="14" t="s">
        <v>154</v>
      </c>
      <c r="AW168" s="14" t="s">
        <v>31</v>
      </c>
      <c r="AX168" s="14" t="s">
        <v>81</v>
      </c>
      <c r="AY168" s="169" t="s">
        <v>148</v>
      </c>
    </row>
    <row r="169" spans="1:65" s="13" customFormat="1" ht="10.199999999999999">
      <c r="B169" s="159"/>
      <c r="D169" s="160" t="s">
        <v>156</v>
      </c>
      <c r="F169" s="162" t="s">
        <v>1510</v>
      </c>
      <c r="H169" s="163">
        <v>118.532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156</v>
      </c>
      <c r="AU169" s="161" t="s">
        <v>83</v>
      </c>
      <c r="AV169" s="13" t="s">
        <v>83</v>
      </c>
      <c r="AW169" s="13" t="s">
        <v>3</v>
      </c>
      <c r="AX169" s="13" t="s">
        <v>81</v>
      </c>
      <c r="AY169" s="161" t="s">
        <v>148</v>
      </c>
    </row>
    <row r="170" spans="1:65" s="2" customFormat="1" ht="16.5" customHeight="1">
      <c r="A170" s="32"/>
      <c r="B170" s="144"/>
      <c r="C170" s="176" t="s">
        <v>250</v>
      </c>
      <c r="D170" s="176" t="s">
        <v>267</v>
      </c>
      <c r="E170" s="177" t="s">
        <v>646</v>
      </c>
      <c r="F170" s="178" t="s">
        <v>647</v>
      </c>
      <c r="G170" s="179" t="s">
        <v>257</v>
      </c>
      <c r="H170" s="180">
        <v>21.056000000000001</v>
      </c>
      <c r="I170" s="181"/>
      <c r="J170" s="182">
        <f>ROUND(I170*H170,2)</f>
        <v>0</v>
      </c>
      <c r="K170" s="183"/>
      <c r="L170" s="184"/>
      <c r="M170" s="185" t="s">
        <v>1</v>
      </c>
      <c r="N170" s="186" t="s">
        <v>38</v>
      </c>
      <c r="O170" s="58"/>
      <c r="P170" s="155">
        <f>O170*H170</f>
        <v>0</v>
      </c>
      <c r="Q170" s="155">
        <v>1</v>
      </c>
      <c r="R170" s="155">
        <f>Q170*H170</f>
        <v>21.056000000000001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230</v>
      </c>
      <c r="AT170" s="157" t="s">
        <v>267</v>
      </c>
      <c r="AU170" s="157" t="s">
        <v>83</v>
      </c>
      <c r="AY170" s="17" t="s">
        <v>148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154</v>
      </c>
      <c r="BM170" s="157" t="s">
        <v>1511</v>
      </c>
    </row>
    <row r="171" spans="1:65" s="13" customFormat="1" ht="10.199999999999999">
      <c r="B171" s="159"/>
      <c r="D171" s="160" t="s">
        <v>156</v>
      </c>
      <c r="E171" s="161" t="s">
        <v>1</v>
      </c>
      <c r="F171" s="162" t="s">
        <v>1502</v>
      </c>
      <c r="H171" s="163">
        <v>10.528145000000002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156</v>
      </c>
      <c r="AU171" s="161" t="s">
        <v>83</v>
      </c>
      <c r="AV171" s="13" t="s">
        <v>83</v>
      </c>
      <c r="AW171" s="13" t="s">
        <v>31</v>
      </c>
      <c r="AX171" s="13" t="s">
        <v>81</v>
      </c>
      <c r="AY171" s="161" t="s">
        <v>148</v>
      </c>
    </row>
    <row r="172" spans="1:65" s="13" customFormat="1" ht="10.199999999999999">
      <c r="B172" s="159"/>
      <c r="D172" s="160" t="s">
        <v>156</v>
      </c>
      <c r="F172" s="162" t="s">
        <v>1512</v>
      </c>
      <c r="H172" s="163">
        <v>21.056000000000001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156</v>
      </c>
      <c r="AU172" s="161" t="s">
        <v>83</v>
      </c>
      <c r="AV172" s="13" t="s">
        <v>83</v>
      </c>
      <c r="AW172" s="13" t="s">
        <v>3</v>
      </c>
      <c r="AX172" s="13" t="s">
        <v>81</v>
      </c>
      <c r="AY172" s="161" t="s">
        <v>148</v>
      </c>
    </row>
    <row r="173" spans="1:65" s="2" customFormat="1" ht="24.15" customHeight="1">
      <c r="A173" s="32"/>
      <c r="B173" s="144"/>
      <c r="C173" s="145" t="s">
        <v>254</v>
      </c>
      <c r="D173" s="145" t="s">
        <v>150</v>
      </c>
      <c r="E173" s="146" t="s">
        <v>289</v>
      </c>
      <c r="F173" s="147" t="s">
        <v>290</v>
      </c>
      <c r="G173" s="148" t="s">
        <v>165</v>
      </c>
      <c r="H173" s="149">
        <v>45.81</v>
      </c>
      <c r="I173" s="150"/>
      <c r="J173" s="151">
        <f>ROUND(I173*H173,2)</f>
        <v>0</v>
      </c>
      <c r="K173" s="152"/>
      <c r="L173" s="33"/>
      <c r="M173" s="153" t="s">
        <v>1</v>
      </c>
      <c r="N173" s="154" t="s">
        <v>38</v>
      </c>
      <c r="O173" s="58"/>
      <c r="P173" s="155">
        <f>O173*H173</f>
        <v>0</v>
      </c>
      <c r="Q173" s="155">
        <v>0</v>
      </c>
      <c r="R173" s="155">
        <f>Q173*H173</f>
        <v>0</v>
      </c>
      <c r="S173" s="155">
        <v>0</v>
      </c>
      <c r="T173" s="15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7" t="s">
        <v>154</v>
      </c>
      <c r="AT173" s="157" t="s">
        <v>150</v>
      </c>
      <c r="AU173" s="157" t="s">
        <v>83</v>
      </c>
      <c r="AY173" s="17" t="s">
        <v>148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7" t="s">
        <v>81</v>
      </c>
      <c r="BK173" s="158">
        <f>ROUND(I173*H173,2)</f>
        <v>0</v>
      </c>
      <c r="BL173" s="17" t="s">
        <v>154</v>
      </c>
      <c r="BM173" s="157" t="s">
        <v>1513</v>
      </c>
    </row>
    <row r="174" spans="1:65" s="13" customFormat="1" ht="10.199999999999999">
      <c r="B174" s="159"/>
      <c r="D174" s="160" t="s">
        <v>156</v>
      </c>
      <c r="E174" s="161" t="s">
        <v>1</v>
      </c>
      <c r="F174" s="162" t="s">
        <v>1514</v>
      </c>
      <c r="H174" s="163">
        <v>45.81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156</v>
      </c>
      <c r="AU174" s="161" t="s">
        <v>83</v>
      </c>
      <c r="AV174" s="13" t="s">
        <v>83</v>
      </c>
      <c r="AW174" s="13" t="s">
        <v>31</v>
      </c>
      <c r="AX174" s="13" t="s">
        <v>81</v>
      </c>
      <c r="AY174" s="161" t="s">
        <v>148</v>
      </c>
    </row>
    <row r="175" spans="1:65" s="2" customFormat="1" ht="16.5" customHeight="1">
      <c r="A175" s="32"/>
      <c r="B175" s="144"/>
      <c r="C175" s="176" t="s">
        <v>260</v>
      </c>
      <c r="D175" s="176" t="s">
        <v>267</v>
      </c>
      <c r="E175" s="177" t="s">
        <v>295</v>
      </c>
      <c r="F175" s="178" t="s">
        <v>296</v>
      </c>
      <c r="G175" s="179" t="s">
        <v>257</v>
      </c>
      <c r="H175" s="180">
        <v>46.271999999999998</v>
      </c>
      <c r="I175" s="181"/>
      <c r="J175" s="182">
        <f>ROUND(I175*H175,2)</f>
        <v>0</v>
      </c>
      <c r="K175" s="183"/>
      <c r="L175" s="184"/>
      <c r="M175" s="185" t="s">
        <v>1</v>
      </c>
      <c r="N175" s="186" t="s">
        <v>38</v>
      </c>
      <c r="O175" s="58"/>
      <c r="P175" s="155">
        <f>O175*H175</f>
        <v>0</v>
      </c>
      <c r="Q175" s="155">
        <v>1</v>
      </c>
      <c r="R175" s="155">
        <f>Q175*H175</f>
        <v>46.271999999999998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230</v>
      </c>
      <c r="AT175" s="157" t="s">
        <v>267</v>
      </c>
      <c r="AU175" s="157" t="s">
        <v>83</v>
      </c>
      <c r="AY175" s="17" t="s">
        <v>148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154</v>
      </c>
      <c r="BM175" s="157" t="s">
        <v>1515</v>
      </c>
    </row>
    <row r="176" spans="1:65" s="13" customFormat="1" ht="10.199999999999999">
      <c r="B176" s="159"/>
      <c r="D176" s="160" t="s">
        <v>156</v>
      </c>
      <c r="E176" s="161" t="s">
        <v>1</v>
      </c>
      <c r="F176" s="162" t="s">
        <v>1516</v>
      </c>
      <c r="H176" s="163">
        <v>23.992650000000001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156</v>
      </c>
      <c r="AU176" s="161" t="s">
        <v>83</v>
      </c>
      <c r="AV176" s="13" t="s">
        <v>83</v>
      </c>
      <c r="AW176" s="13" t="s">
        <v>31</v>
      </c>
      <c r="AX176" s="13" t="s">
        <v>73</v>
      </c>
      <c r="AY176" s="161" t="s">
        <v>148</v>
      </c>
    </row>
    <row r="177" spans="1:65" s="15" customFormat="1" ht="10.199999999999999">
      <c r="B177" s="187"/>
      <c r="D177" s="160" t="s">
        <v>156</v>
      </c>
      <c r="E177" s="188" t="s">
        <v>1</v>
      </c>
      <c r="F177" s="189" t="s">
        <v>286</v>
      </c>
      <c r="H177" s="190">
        <v>23.992650000000001</v>
      </c>
      <c r="I177" s="191"/>
      <c r="L177" s="187"/>
      <c r="M177" s="192"/>
      <c r="N177" s="193"/>
      <c r="O177" s="193"/>
      <c r="P177" s="193"/>
      <c r="Q177" s="193"/>
      <c r="R177" s="193"/>
      <c r="S177" s="193"/>
      <c r="T177" s="194"/>
      <c r="AT177" s="188" t="s">
        <v>156</v>
      </c>
      <c r="AU177" s="188" t="s">
        <v>83</v>
      </c>
      <c r="AV177" s="15" t="s">
        <v>162</v>
      </c>
      <c r="AW177" s="15" t="s">
        <v>31</v>
      </c>
      <c r="AX177" s="15" t="s">
        <v>73</v>
      </c>
      <c r="AY177" s="188" t="s">
        <v>148</v>
      </c>
    </row>
    <row r="178" spans="1:65" s="13" customFormat="1" ht="10.199999999999999">
      <c r="B178" s="159"/>
      <c r="D178" s="160" t="s">
        <v>156</v>
      </c>
      <c r="E178" s="161" t="s">
        <v>1</v>
      </c>
      <c r="F178" s="162" t="s">
        <v>1517</v>
      </c>
      <c r="H178" s="163">
        <v>-0.85653560204722845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156</v>
      </c>
      <c r="AU178" s="161" t="s">
        <v>83</v>
      </c>
      <c r="AV178" s="13" t="s">
        <v>83</v>
      </c>
      <c r="AW178" s="13" t="s">
        <v>31</v>
      </c>
      <c r="AX178" s="13" t="s">
        <v>73</v>
      </c>
      <c r="AY178" s="161" t="s">
        <v>148</v>
      </c>
    </row>
    <row r="179" spans="1:65" s="15" customFormat="1" ht="10.199999999999999">
      <c r="B179" s="187"/>
      <c r="D179" s="160" t="s">
        <v>156</v>
      </c>
      <c r="E179" s="188" t="s">
        <v>1</v>
      </c>
      <c r="F179" s="189" t="s">
        <v>286</v>
      </c>
      <c r="H179" s="190">
        <v>-0.85653560204722845</v>
      </c>
      <c r="I179" s="191"/>
      <c r="L179" s="187"/>
      <c r="M179" s="192"/>
      <c r="N179" s="193"/>
      <c r="O179" s="193"/>
      <c r="P179" s="193"/>
      <c r="Q179" s="193"/>
      <c r="R179" s="193"/>
      <c r="S179" s="193"/>
      <c r="T179" s="194"/>
      <c r="AT179" s="188" t="s">
        <v>156</v>
      </c>
      <c r="AU179" s="188" t="s">
        <v>83</v>
      </c>
      <c r="AV179" s="15" t="s">
        <v>162</v>
      </c>
      <c r="AW179" s="15" t="s">
        <v>31</v>
      </c>
      <c r="AX179" s="15" t="s">
        <v>73</v>
      </c>
      <c r="AY179" s="188" t="s">
        <v>148</v>
      </c>
    </row>
    <row r="180" spans="1:65" s="14" customFormat="1" ht="10.199999999999999">
      <c r="B180" s="168"/>
      <c r="D180" s="160" t="s">
        <v>156</v>
      </c>
      <c r="E180" s="169" t="s">
        <v>1</v>
      </c>
      <c r="F180" s="170" t="s">
        <v>182</v>
      </c>
      <c r="H180" s="171">
        <v>23.136114397952774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T180" s="169" t="s">
        <v>156</v>
      </c>
      <c r="AU180" s="169" t="s">
        <v>83</v>
      </c>
      <c r="AV180" s="14" t="s">
        <v>154</v>
      </c>
      <c r="AW180" s="14" t="s">
        <v>31</v>
      </c>
      <c r="AX180" s="14" t="s">
        <v>81</v>
      </c>
      <c r="AY180" s="169" t="s">
        <v>148</v>
      </c>
    </row>
    <row r="181" spans="1:65" s="13" customFormat="1" ht="10.199999999999999">
      <c r="B181" s="159"/>
      <c r="D181" s="160" t="s">
        <v>156</v>
      </c>
      <c r="F181" s="162" t="s">
        <v>1518</v>
      </c>
      <c r="H181" s="163">
        <v>46.271999999999998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156</v>
      </c>
      <c r="AU181" s="161" t="s">
        <v>83</v>
      </c>
      <c r="AV181" s="13" t="s">
        <v>83</v>
      </c>
      <c r="AW181" s="13" t="s">
        <v>3</v>
      </c>
      <c r="AX181" s="13" t="s">
        <v>81</v>
      </c>
      <c r="AY181" s="161" t="s">
        <v>148</v>
      </c>
    </row>
    <row r="182" spans="1:65" s="2" customFormat="1" ht="16.5" customHeight="1">
      <c r="A182" s="32"/>
      <c r="B182" s="144"/>
      <c r="C182" s="176" t="s">
        <v>8</v>
      </c>
      <c r="D182" s="176" t="s">
        <v>267</v>
      </c>
      <c r="E182" s="177" t="s">
        <v>1519</v>
      </c>
      <c r="F182" s="178" t="s">
        <v>1520</v>
      </c>
      <c r="G182" s="179" t="s">
        <v>257</v>
      </c>
      <c r="H182" s="180">
        <v>45.347999999999999</v>
      </c>
      <c r="I182" s="181"/>
      <c r="J182" s="182">
        <f>ROUND(I182*H182,2)</f>
        <v>0</v>
      </c>
      <c r="K182" s="183"/>
      <c r="L182" s="184"/>
      <c r="M182" s="185" t="s">
        <v>1</v>
      </c>
      <c r="N182" s="186" t="s">
        <v>38</v>
      </c>
      <c r="O182" s="58"/>
      <c r="P182" s="155">
        <f>O182*H182</f>
        <v>0</v>
      </c>
      <c r="Q182" s="155">
        <v>1</v>
      </c>
      <c r="R182" s="155">
        <f>Q182*H182</f>
        <v>45.347999999999999</v>
      </c>
      <c r="S182" s="155">
        <v>0</v>
      </c>
      <c r="T182" s="15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7" t="s">
        <v>230</v>
      </c>
      <c r="AT182" s="157" t="s">
        <v>267</v>
      </c>
      <c r="AU182" s="157" t="s">
        <v>83</v>
      </c>
      <c r="AY182" s="17" t="s">
        <v>148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7" t="s">
        <v>81</v>
      </c>
      <c r="BK182" s="158">
        <f>ROUND(I182*H182,2)</f>
        <v>0</v>
      </c>
      <c r="BL182" s="17" t="s">
        <v>154</v>
      </c>
      <c r="BM182" s="157" t="s">
        <v>1521</v>
      </c>
    </row>
    <row r="183" spans="1:65" s="13" customFormat="1" ht="10.199999999999999">
      <c r="B183" s="159"/>
      <c r="D183" s="160" t="s">
        <v>156</v>
      </c>
      <c r="E183" s="161" t="s">
        <v>1</v>
      </c>
      <c r="F183" s="162" t="s">
        <v>1522</v>
      </c>
      <c r="H183" s="163">
        <v>32.708800000000004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156</v>
      </c>
      <c r="AU183" s="161" t="s">
        <v>83</v>
      </c>
      <c r="AV183" s="13" t="s">
        <v>83</v>
      </c>
      <c r="AW183" s="13" t="s">
        <v>31</v>
      </c>
      <c r="AX183" s="13" t="s">
        <v>73</v>
      </c>
      <c r="AY183" s="161" t="s">
        <v>148</v>
      </c>
    </row>
    <row r="184" spans="1:65" s="15" customFormat="1" ht="10.199999999999999">
      <c r="B184" s="187"/>
      <c r="D184" s="160" t="s">
        <v>156</v>
      </c>
      <c r="E184" s="188" t="s">
        <v>1</v>
      </c>
      <c r="F184" s="189" t="s">
        <v>286</v>
      </c>
      <c r="H184" s="190">
        <v>32.708800000000004</v>
      </c>
      <c r="I184" s="191"/>
      <c r="L184" s="187"/>
      <c r="M184" s="192"/>
      <c r="N184" s="193"/>
      <c r="O184" s="193"/>
      <c r="P184" s="193"/>
      <c r="Q184" s="193"/>
      <c r="R184" s="193"/>
      <c r="S184" s="193"/>
      <c r="T184" s="194"/>
      <c r="AT184" s="188" t="s">
        <v>156</v>
      </c>
      <c r="AU184" s="188" t="s">
        <v>83</v>
      </c>
      <c r="AV184" s="15" t="s">
        <v>162</v>
      </c>
      <c r="AW184" s="15" t="s">
        <v>31</v>
      </c>
      <c r="AX184" s="15" t="s">
        <v>73</v>
      </c>
      <c r="AY184" s="188" t="s">
        <v>148</v>
      </c>
    </row>
    <row r="185" spans="1:65" s="13" customFormat="1" ht="10.199999999999999">
      <c r="B185" s="159"/>
      <c r="D185" s="160" t="s">
        <v>156</v>
      </c>
      <c r="E185" s="161" t="s">
        <v>1</v>
      </c>
      <c r="F185" s="162" t="s">
        <v>1523</v>
      </c>
      <c r="H185" s="163">
        <v>-10.034934158959434</v>
      </c>
      <c r="I185" s="164"/>
      <c r="L185" s="159"/>
      <c r="M185" s="165"/>
      <c r="N185" s="166"/>
      <c r="O185" s="166"/>
      <c r="P185" s="166"/>
      <c r="Q185" s="166"/>
      <c r="R185" s="166"/>
      <c r="S185" s="166"/>
      <c r="T185" s="167"/>
      <c r="AT185" s="161" t="s">
        <v>156</v>
      </c>
      <c r="AU185" s="161" t="s">
        <v>83</v>
      </c>
      <c r="AV185" s="13" t="s">
        <v>83</v>
      </c>
      <c r="AW185" s="13" t="s">
        <v>31</v>
      </c>
      <c r="AX185" s="13" t="s">
        <v>73</v>
      </c>
      <c r="AY185" s="161" t="s">
        <v>148</v>
      </c>
    </row>
    <row r="186" spans="1:65" s="15" customFormat="1" ht="10.199999999999999">
      <c r="B186" s="187"/>
      <c r="D186" s="160" t="s">
        <v>156</v>
      </c>
      <c r="E186" s="188" t="s">
        <v>1</v>
      </c>
      <c r="F186" s="189" t="s">
        <v>286</v>
      </c>
      <c r="H186" s="190">
        <v>-10.034934158959434</v>
      </c>
      <c r="I186" s="191"/>
      <c r="L186" s="187"/>
      <c r="M186" s="192"/>
      <c r="N186" s="193"/>
      <c r="O186" s="193"/>
      <c r="P186" s="193"/>
      <c r="Q186" s="193"/>
      <c r="R186" s="193"/>
      <c r="S186" s="193"/>
      <c r="T186" s="194"/>
      <c r="AT186" s="188" t="s">
        <v>156</v>
      </c>
      <c r="AU186" s="188" t="s">
        <v>83</v>
      </c>
      <c r="AV186" s="15" t="s">
        <v>162</v>
      </c>
      <c r="AW186" s="15" t="s">
        <v>31</v>
      </c>
      <c r="AX186" s="15" t="s">
        <v>73</v>
      </c>
      <c r="AY186" s="188" t="s">
        <v>148</v>
      </c>
    </row>
    <row r="187" spans="1:65" s="14" customFormat="1" ht="10.199999999999999">
      <c r="B187" s="168"/>
      <c r="D187" s="160" t="s">
        <v>156</v>
      </c>
      <c r="E187" s="169" t="s">
        <v>1</v>
      </c>
      <c r="F187" s="170" t="s">
        <v>182</v>
      </c>
      <c r="H187" s="171">
        <v>22.67386584104057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156</v>
      </c>
      <c r="AU187" s="169" t="s">
        <v>83</v>
      </c>
      <c r="AV187" s="14" t="s">
        <v>154</v>
      </c>
      <c r="AW187" s="14" t="s">
        <v>31</v>
      </c>
      <c r="AX187" s="14" t="s">
        <v>81</v>
      </c>
      <c r="AY187" s="169" t="s">
        <v>148</v>
      </c>
    </row>
    <row r="188" spans="1:65" s="13" customFormat="1" ht="10.199999999999999">
      <c r="B188" s="159"/>
      <c r="D188" s="160" t="s">
        <v>156</v>
      </c>
      <c r="F188" s="162" t="s">
        <v>1524</v>
      </c>
      <c r="H188" s="163">
        <v>45.347999999999999</v>
      </c>
      <c r="I188" s="164"/>
      <c r="L188" s="159"/>
      <c r="M188" s="165"/>
      <c r="N188" s="166"/>
      <c r="O188" s="166"/>
      <c r="P188" s="166"/>
      <c r="Q188" s="166"/>
      <c r="R188" s="166"/>
      <c r="S188" s="166"/>
      <c r="T188" s="167"/>
      <c r="AT188" s="161" t="s">
        <v>156</v>
      </c>
      <c r="AU188" s="161" t="s">
        <v>83</v>
      </c>
      <c r="AV188" s="13" t="s">
        <v>83</v>
      </c>
      <c r="AW188" s="13" t="s">
        <v>3</v>
      </c>
      <c r="AX188" s="13" t="s">
        <v>81</v>
      </c>
      <c r="AY188" s="161" t="s">
        <v>148</v>
      </c>
    </row>
    <row r="189" spans="1:65" s="2" customFormat="1" ht="24.15" customHeight="1">
      <c r="A189" s="32"/>
      <c r="B189" s="144"/>
      <c r="C189" s="145" t="s">
        <v>288</v>
      </c>
      <c r="D189" s="145" t="s">
        <v>150</v>
      </c>
      <c r="E189" s="146" t="s">
        <v>1525</v>
      </c>
      <c r="F189" s="147" t="s">
        <v>1526</v>
      </c>
      <c r="G189" s="148" t="s">
        <v>205</v>
      </c>
      <c r="H189" s="149">
        <v>390.226</v>
      </c>
      <c r="I189" s="150"/>
      <c r="J189" s="151">
        <f>ROUND(I189*H189,2)</f>
        <v>0</v>
      </c>
      <c r="K189" s="152"/>
      <c r="L189" s="33"/>
      <c r="M189" s="153" t="s">
        <v>1</v>
      </c>
      <c r="N189" s="154" t="s">
        <v>38</v>
      </c>
      <c r="O189" s="58"/>
      <c r="P189" s="155">
        <f>O189*H189</f>
        <v>0</v>
      </c>
      <c r="Q189" s="155">
        <v>0</v>
      </c>
      <c r="R189" s="155">
        <f>Q189*H189</f>
        <v>0</v>
      </c>
      <c r="S189" s="155">
        <v>0</v>
      </c>
      <c r="T189" s="15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7" t="s">
        <v>154</v>
      </c>
      <c r="AT189" s="157" t="s">
        <v>150</v>
      </c>
      <c r="AU189" s="157" t="s">
        <v>83</v>
      </c>
      <c r="AY189" s="17" t="s">
        <v>148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7" t="s">
        <v>81</v>
      </c>
      <c r="BK189" s="158">
        <f>ROUND(I189*H189,2)</f>
        <v>0</v>
      </c>
      <c r="BL189" s="17" t="s">
        <v>154</v>
      </c>
      <c r="BM189" s="157" t="s">
        <v>1527</v>
      </c>
    </row>
    <row r="190" spans="1:65" s="13" customFormat="1" ht="10.199999999999999">
      <c r="B190" s="159"/>
      <c r="D190" s="160" t="s">
        <v>156</v>
      </c>
      <c r="E190" s="161" t="s">
        <v>1</v>
      </c>
      <c r="F190" s="162" t="s">
        <v>1528</v>
      </c>
      <c r="H190" s="163">
        <v>170.48700000000002</v>
      </c>
      <c r="I190" s="164"/>
      <c r="L190" s="159"/>
      <c r="M190" s="165"/>
      <c r="N190" s="166"/>
      <c r="O190" s="166"/>
      <c r="P190" s="166"/>
      <c r="Q190" s="166"/>
      <c r="R190" s="166"/>
      <c r="S190" s="166"/>
      <c r="T190" s="167"/>
      <c r="AT190" s="161" t="s">
        <v>156</v>
      </c>
      <c r="AU190" s="161" t="s">
        <v>83</v>
      </c>
      <c r="AV190" s="13" t="s">
        <v>83</v>
      </c>
      <c r="AW190" s="13" t="s">
        <v>31</v>
      </c>
      <c r="AX190" s="13" t="s">
        <v>73</v>
      </c>
      <c r="AY190" s="161" t="s">
        <v>148</v>
      </c>
    </row>
    <row r="191" spans="1:65" s="13" customFormat="1" ht="10.199999999999999">
      <c r="B191" s="159"/>
      <c r="D191" s="160" t="s">
        <v>156</v>
      </c>
      <c r="E191" s="161" t="s">
        <v>1</v>
      </c>
      <c r="F191" s="162" t="s">
        <v>1529</v>
      </c>
      <c r="H191" s="163">
        <v>219.7388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156</v>
      </c>
      <c r="AU191" s="161" t="s">
        <v>83</v>
      </c>
      <c r="AV191" s="13" t="s">
        <v>83</v>
      </c>
      <c r="AW191" s="13" t="s">
        <v>31</v>
      </c>
      <c r="AX191" s="13" t="s">
        <v>73</v>
      </c>
      <c r="AY191" s="161" t="s">
        <v>148</v>
      </c>
    </row>
    <row r="192" spans="1:65" s="14" customFormat="1" ht="10.199999999999999">
      <c r="B192" s="168"/>
      <c r="D192" s="160" t="s">
        <v>156</v>
      </c>
      <c r="E192" s="169" t="s">
        <v>1</v>
      </c>
      <c r="F192" s="170" t="s">
        <v>182</v>
      </c>
      <c r="H192" s="171">
        <v>390.22580000000005</v>
      </c>
      <c r="I192" s="172"/>
      <c r="L192" s="168"/>
      <c r="M192" s="173"/>
      <c r="N192" s="174"/>
      <c r="O192" s="174"/>
      <c r="P192" s="174"/>
      <c r="Q192" s="174"/>
      <c r="R192" s="174"/>
      <c r="S192" s="174"/>
      <c r="T192" s="175"/>
      <c r="AT192" s="169" t="s">
        <v>156</v>
      </c>
      <c r="AU192" s="169" t="s">
        <v>83</v>
      </c>
      <c r="AV192" s="14" t="s">
        <v>154</v>
      </c>
      <c r="AW192" s="14" t="s">
        <v>31</v>
      </c>
      <c r="AX192" s="14" t="s">
        <v>81</v>
      </c>
      <c r="AY192" s="169" t="s">
        <v>148</v>
      </c>
    </row>
    <row r="193" spans="1:65" s="2" customFormat="1" ht="16.5" customHeight="1">
      <c r="A193" s="32"/>
      <c r="B193" s="144"/>
      <c r="C193" s="176" t="s">
        <v>294</v>
      </c>
      <c r="D193" s="176" t="s">
        <v>267</v>
      </c>
      <c r="E193" s="177" t="s">
        <v>674</v>
      </c>
      <c r="F193" s="178" t="s">
        <v>675</v>
      </c>
      <c r="G193" s="179" t="s">
        <v>676</v>
      </c>
      <c r="H193" s="180">
        <v>5.8529999999999998</v>
      </c>
      <c r="I193" s="181"/>
      <c r="J193" s="182">
        <f>ROUND(I193*H193,2)</f>
        <v>0</v>
      </c>
      <c r="K193" s="183"/>
      <c r="L193" s="184"/>
      <c r="M193" s="185" t="s">
        <v>1</v>
      </c>
      <c r="N193" s="186" t="s">
        <v>38</v>
      </c>
      <c r="O193" s="58"/>
      <c r="P193" s="155">
        <f>O193*H193</f>
        <v>0</v>
      </c>
      <c r="Q193" s="155">
        <v>1E-3</v>
      </c>
      <c r="R193" s="155">
        <f>Q193*H193</f>
        <v>5.8529999999999997E-3</v>
      </c>
      <c r="S193" s="155">
        <v>0</v>
      </c>
      <c r="T193" s="15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7" t="s">
        <v>230</v>
      </c>
      <c r="AT193" s="157" t="s">
        <v>267</v>
      </c>
      <c r="AU193" s="157" t="s">
        <v>83</v>
      </c>
      <c r="AY193" s="17" t="s">
        <v>148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7" t="s">
        <v>81</v>
      </c>
      <c r="BK193" s="158">
        <f>ROUND(I193*H193,2)</f>
        <v>0</v>
      </c>
      <c r="BL193" s="17" t="s">
        <v>154</v>
      </c>
      <c r="BM193" s="157" t="s">
        <v>1530</v>
      </c>
    </row>
    <row r="194" spans="1:65" s="13" customFormat="1" ht="10.199999999999999">
      <c r="B194" s="159"/>
      <c r="D194" s="160" t="s">
        <v>156</v>
      </c>
      <c r="F194" s="162" t="s">
        <v>1531</v>
      </c>
      <c r="H194" s="163">
        <v>5.8529999999999998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156</v>
      </c>
      <c r="AU194" s="161" t="s">
        <v>83</v>
      </c>
      <c r="AV194" s="13" t="s">
        <v>83</v>
      </c>
      <c r="AW194" s="13" t="s">
        <v>3</v>
      </c>
      <c r="AX194" s="13" t="s">
        <v>81</v>
      </c>
      <c r="AY194" s="161" t="s">
        <v>148</v>
      </c>
    </row>
    <row r="195" spans="1:65" s="2" customFormat="1" ht="24.15" customHeight="1">
      <c r="A195" s="32"/>
      <c r="B195" s="144"/>
      <c r="C195" s="145" t="s">
        <v>300</v>
      </c>
      <c r="D195" s="145" t="s">
        <v>150</v>
      </c>
      <c r="E195" s="146" t="s">
        <v>679</v>
      </c>
      <c r="F195" s="147" t="s">
        <v>680</v>
      </c>
      <c r="G195" s="148" t="s">
        <v>205</v>
      </c>
      <c r="H195" s="149">
        <v>219.739</v>
      </c>
      <c r="I195" s="150"/>
      <c r="J195" s="151">
        <f>ROUND(I195*H195,2)</f>
        <v>0</v>
      </c>
      <c r="K195" s="152"/>
      <c r="L195" s="33"/>
      <c r="M195" s="153" t="s">
        <v>1</v>
      </c>
      <c r="N195" s="154" t="s">
        <v>38</v>
      </c>
      <c r="O195" s="58"/>
      <c r="P195" s="155">
        <f>O195*H195</f>
        <v>0</v>
      </c>
      <c r="Q195" s="155">
        <v>0</v>
      </c>
      <c r="R195" s="155">
        <f>Q195*H195</f>
        <v>0</v>
      </c>
      <c r="S195" s="155">
        <v>0</v>
      </c>
      <c r="T195" s="15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7" t="s">
        <v>154</v>
      </c>
      <c r="AT195" s="157" t="s">
        <v>150</v>
      </c>
      <c r="AU195" s="157" t="s">
        <v>83</v>
      </c>
      <c r="AY195" s="17" t="s">
        <v>148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7" t="s">
        <v>81</v>
      </c>
      <c r="BK195" s="158">
        <f>ROUND(I195*H195,2)</f>
        <v>0</v>
      </c>
      <c r="BL195" s="17" t="s">
        <v>154</v>
      </c>
      <c r="BM195" s="157" t="s">
        <v>1532</v>
      </c>
    </row>
    <row r="196" spans="1:65" s="13" customFormat="1" ht="10.199999999999999">
      <c r="B196" s="159"/>
      <c r="D196" s="160" t="s">
        <v>156</v>
      </c>
      <c r="E196" s="161" t="s">
        <v>1</v>
      </c>
      <c r="F196" s="162" t="s">
        <v>1529</v>
      </c>
      <c r="H196" s="163">
        <v>219.7388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156</v>
      </c>
      <c r="AU196" s="161" t="s">
        <v>83</v>
      </c>
      <c r="AV196" s="13" t="s">
        <v>83</v>
      </c>
      <c r="AW196" s="13" t="s">
        <v>31</v>
      </c>
      <c r="AX196" s="13" t="s">
        <v>81</v>
      </c>
      <c r="AY196" s="161" t="s">
        <v>148</v>
      </c>
    </row>
    <row r="197" spans="1:65" s="2" customFormat="1" ht="24.15" customHeight="1">
      <c r="A197" s="32"/>
      <c r="B197" s="144"/>
      <c r="C197" s="145" t="s">
        <v>306</v>
      </c>
      <c r="D197" s="145" t="s">
        <v>150</v>
      </c>
      <c r="E197" s="146" t="s">
        <v>1533</v>
      </c>
      <c r="F197" s="147" t="s">
        <v>1534</v>
      </c>
      <c r="G197" s="148" t="s">
        <v>205</v>
      </c>
      <c r="H197" s="149">
        <v>390.226</v>
      </c>
      <c r="I197" s="150"/>
      <c r="J197" s="151">
        <f>ROUND(I197*H197,2)</f>
        <v>0</v>
      </c>
      <c r="K197" s="152"/>
      <c r="L197" s="33"/>
      <c r="M197" s="153" t="s">
        <v>1</v>
      </c>
      <c r="N197" s="154" t="s">
        <v>38</v>
      </c>
      <c r="O197" s="58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154</v>
      </c>
      <c r="AT197" s="157" t="s">
        <v>150</v>
      </c>
      <c r="AU197" s="157" t="s">
        <v>83</v>
      </c>
      <c r="AY197" s="17" t="s">
        <v>148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7" t="s">
        <v>81</v>
      </c>
      <c r="BK197" s="158">
        <f>ROUND(I197*H197,2)</f>
        <v>0</v>
      </c>
      <c r="BL197" s="17" t="s">
        <v>154</v>
      </c>
      <c r="BM197" s="157" t="s">
        <v>1535</v>
      </c>
    </row>
    <row r="198" spans="1:65" s="13" customFormat="1" ht="10.199999999999999">
      <c r="B198" s="159"/>
      <c r="D198" s="160" t="s">
        <v>156</v>
      </c>
      <c r="E198" s="161" t="s">
        <v>1</v>
      </c>
      <c r="F198" s="162" t="s">
        <v>1528</v>
      </c>
      <c r="H198" s="163">
        <v>170.48700000000002</v>
      </c>
      <c r="I198" s="164"/>
      <c r="L198" s="159"/>
      <c r="M198" s="165"/>
      <c r="N198" s="166"/>
      <c r="O198" s="166"/>
      <c r="P198" s="166"/>
      <c r="Q198" s="166"/>
      <c r="R198" s="166"/>
      <c r="S198" s="166"/>
      <c r="T198" s="167"/>
      <c r="AT198" s="161" t="s">
        <v>156</v>
      </c>
      <c r="AU198" s="161" t="s">
        <v>83</v>
      </c>
      <c r="AV198" s="13" t="s">
        <v>83</v>
      </c>
      <c r="AW198" s="13" t="s">
        <v>31</v>
      </c>
      <c r="AX198" s="13" t="s">
        <v>73</v>
      </c>
      <c r="AY198" s="161" t="s">
        <v>148</v>
      </c>
    </row>
    <row r="199" spans="1:65" s="13" customFormat="1" ht="10.199999999999999">
      <c r="B199" s="159"/>
      <c r="D199" s="160" t="s">
        <v>156</v>
      </c>
      <c r="E199" s="161" t="s">
        <v>1</v>
      </c>
      <c r="F199" s="162" t="s">
        <v>1529</v>
      </c>
      <c r="H199" s="163">
        <v>219.7388</v>
      </c>
      <c r="I199" s="164"/>
      <c r="L199" s="159"/>
      <c r="M199" s="165"/>
      <c r="N199" s="166"/>
      <c r="O199" s="166"/>
      <c r="P199" s="166"/>
      <c r="Q199" s="166"/>
      <c r="R199" s="166"/>
      <c r="S199" s="166"/>
      <c r="T199" s="167"/>
      <c r="AT199" s="161" t="s">
        <v>156</v>
      </c>
      <c r="AU199" s="161" t="s">
        <v>83</v>
      </c>
      <c r="AV199" s="13" t="s">
        <v>83</v>
      </c>
      <c r="AW199" s="13" t="s">
        <v>31</v>
      </c>
      <c r="AX199" s="13" t="s">
        <v>73</v>
      </c>
      <c r="AY199" s="161" t="s">
        <v>148</v>
      </c>
    </row>
    <row r="200" spans="1:65" s="14" customFormat="1" ht="10.199999999999999">
      <c r="B200" s="168"/>
      <c r="D200" s="160" t="s">
        <v>156</v>
      </c>
      <c r="E200" s="169" t="s">
        <v>1</v>
      </c>
      <c r="F200" s="170" t="s">
        <v>182</v>
      </c>
      <c r="H200" s="171">
        <v>390.22580000000005</v>
      </c>
      <c r="I200" s="172"/>
      <c r="L200" s="168"/>
      <c r="M200" s="173"/>
      <c r="N200" s="174"/>
      <c r="O200" s="174"/>
      <c r="P200" s="174"/>
      <c r="Q200" s="174"/>
      <c r="R200" s="174"/>
      <c r="S200" s="174"/>
      <c r="T200" s="175"/>
      <c r="AT200" s="169" t="s">
        <v>156</v>
      </c>
      <c r="AU200" s="169" t="s">
        <v>83</v>
      </c>
      <c r="AV200" s="14" t="s">
        <v>154</v>
      </c>
      <c r="AW200" s="14" t="s">
        <v>31</v>
      </c>
      <c r="AX200" s="14" t="s">
        <v>81</v>
      </c>
      <c r="AY200" s="169" t="s">
        <v>148</v>
      </c>
    </row>
    <row r="201" spans="1:65" s="12" customFormat="1" ht="22.8" customHeight="1">
      <c r="B201" s="131"/>
      <c r="D201" s="132" t="s">
        <v>72</v>
      </c>
      <c r="E201" s="142" t="s">
        <v>83</v>
      </c>
      <c r="F201" s="142" t="s">
        <v>684</v>
      </c>
      <c r="I201" s="134"/>
      <c r="J201" s="143">
        <f>BK201</f>
        <v>0</v>
      </c>
      <c r="L201" s="131"/>
      <c r="M201" s="136"/>
      <c r="N201" s="137"/>
      <c r="O201" s="137"/>
      <c r="P201" s="138">
        <f>SUM(P202:P211)</f>
        <v>0</v>
      </c>
      <c r="Q201" s="137"/>
      <c r="R201" s="138">
        <f>SUM(R202:R211)</f>
        <v>0.40268071000000005</v>
      </c>
      <c r="S201" s="137"/>
      <c r="T201" s="139">
        <f>SUM(T202:T211)</f>
        <v>0</v>
      </c>
      <c r="AR201" s="132" t="s">
        <v>81</v>
      </c>
      <c r="AT201" s="140" t="s">
        <v>72</v>
      </c>
      <c r="AU201" s="140" t="s">
        <v>81</v>
      </c>
      <c r="AY201" s="132" t="s">
        <v>148</v>
      </c>
      <c r="BK201" s="141">
        <f>SUM(BK202:BK211)</f>
        <v>0</v>
      </c>
    </row>
    <row r="202" spans="1:65" s="2" customFormat="1" ht="24.15" customHeight="1">
      <c r="A202" s="32"/>
      <c r="B202" s="144"/>
      <c r="C202" s="145" t="s">
        <v>310</v>
      </c>
      <c r="D202" s="145" t="s">
        <v>150</v>
      </c>
      <c r="E202" s="146" t="s">
        <v>685</v>
      </c>
      <c r="F202" s="147" t="s">
        <v>686</v>
      </c>
      <c r="G202" s="148" t="s">
        <v>205</v>
      </c>
      <c r="H202" s="149">
        <v>160.559</v>
      </c>
      <c r="I202" s="150"/>
      <c r="J202" s="151">
        <f>ROUND(I202*H202,2)</f>
        <v>0</v>
      </c>
      <c r="K202" s="152"/>
      <c r="L202" s="33"/>
      <c r="M202" s="153" t="s">
        <v>1</v>
      </c>
      <c r="N202" s="154" t="s">
        <v>38</v>
      </c>
      <c r="O202" s="58"/>
      <c r="P202" s="155">
        <f>O202*H202</f>
        <v>0</v>
      </c>
      <c r="Q202" s="155">
        <v>1.7000000000000001E-4</v>
      </c>
      <c r="R202" s="155">
        <f>Q202*H202</f>
        <v>2.7295030000000001E-2</v>
      </c>
      <c r="S202" s="155">
        <v>0</v>
      </c>
      <c r="T202" s="15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154</v>
      </c>
      <c r="AT202" s="157" t="s">
        <v>150</v>
      </c>
      <c r="AU202" s="157" t="s">
        <v>83</v>
      </c>
      <c r="AY202" s="17" t="s">
        <v>148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81</v>
      </c>
      <c r="BK202" s="158">
        <f>ROUND(I202*H202,2)</f>
        <v>0</v>
      </c>
      <c r="BL202" s="17" t="s">
        <v>154</v>
      </c>
      <c r="BM202" s="157" t="s">
        <v>1536</v>
      </c>
    </row>
    <row r="203" spans="1:65" s="13" customFormat="1" ht="10.199999999999999">
      <c r="B203" s="159"/>
      <c r="D203" s="160" t="s">
        <v>156</v>
      </c>
      <c r="E203" s="161" t="s">
        <v>1</v>
      </c>
      <c r="F203" s="162" t="s">
        <v>1537</v>
      </c>
      <c r="H203" s="163">
        <v>160.55894654335094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156</v>
      </c>
      <c r="AU203" s="161" t="s">
        <v>83</v>
      </c>
      <c r="AV203" s="13" t="s">
        <v>83</v>
      </c>
      <c r="AW203" s="13" t="s">
        <v>31</v>
      </c>
      <c r="AX203" s="13" t="s">
        <v>81</v>
      </c>
      <c r="AY203" s="161" t="s">
        <v>148</v>
      </c>
    </row>
    <row r="204" spans="1:65" s="2" customFormat="1" ht="24.15" customHeight="1">
      <c r="A204" s="32"/>
      <c r="B204" s="144"/>
      <c r="C204" s="176" t="s">
        <v>7</v>
      </c>
      <c r="D204" s="176" t="s">
        <v>267</v>
      </c>
      <c r="E204" s="177" t="s">
        <v>689</v>
      </c>
      <c r="F204" s="178" t="s">
        <v>690</v>
      </c>
      <c r="G204" s="179" t="s">
        <v>205</v>
      </c>
      <c r="H204" s="180">
        <v>208.727</v>
      </c>
      <c r="I204" s="181"/>
      <c r="J204" s="182">
        <f>ROUND(I204*H204,2)</f>
        <v>0</v>
      </c>
      <c r="K204" s="183"/>
      <c r="L204" s="184"/>
      <c r="M204" s="185" t="s">
        <v>1</v>
      </c>
      <c r="N204" s="186" t="s">
        <v>38</v>
      </c>
      <c r="O204" s="58"/>
      <c r="P204" s="155">
        <f>O204*H204</f>
        <v>0</v>
      </c>
      <c r="Q204" s="155">
        <v>2.5000000000000001E-4</v>
      </c>
      <c r="R204" s="155">
        <f>Q204*H204</f>
        <v>5.2181749999999999E-2</v>
      </c>
      <c r="S204" s="155">
        <v>0</v>
      </c>
      <c r="T204" s="15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230</v>
      </c>
      <c r="AT204" s="157" t="s">
        <v>267</v>
      </c>
      <c r="AU204" s="157" t="s">
        <v>83</v>
      </c>
      <c r="AY204" s="17" t="s">
        <v>148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81</v>
      </c>
      <c r="BK204" s="158">
        <f>ROUND(I204*H204,2)</f>
        <v>0</v>
      </c>
      <c r="BL204" s="17" t="s">
        <v>154</v>
      </c>
      <c r="BM204" s="157" t="s">
        <v>1538</v>
      </c>
    </row>
    <row r="205" spans="1:65" s="13" customFormat="1" ht="10.199999999999999">
      <c r="B205" s="159"/>
      <c r="D205" s="160" t="s">
        <v>156</v>
      </c>
      <c r="F205" s="162" t="s">
        <v>1539</v>
      </c>
      <c r="H205" s="163">
        <v>208.727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156</v>
      </c>
      <c r="AU205" s="161" t="s">
        <v>83</v>
      </c>
      <c r="AV205" s="13" t="s">
        <v>83</v>
      </c>
      <c r="AW205" s="13" t="s">
        <v>3</v>
      </c>
      <c r="AX205" s="13" t="s">
        <v>81</v>
      </c>
      <c r="AY205" s="161" t="s">
        <v>148</v>
      </c>
    </row>
    <row r="206" spans="1:65" s="2" customFormat="1" ht="24.15" customHeight="1">
      <c r="A206" s="32"/>
      <c r="B206" s="144"/>
      <c r="C206" s="145" t="s">
        <v>319</v>
      </c>
      <c r="D206" s="145" t="s">
        <v>150</v>
      </c>
      <c r="E206" s="146" t="s">
        <v>1540</v>
      </c>
      <c r="F206" s="147" t="s">
        <v>1541</v>
      </c>
      <c r="G206" s="148" t="s">
        <v>205</v>
      </c>
      <c r="H206" s="149">
        <v>695.06200000000001</v>
      </c>
      <c r="I206" s="150"/>
      <c r="J206" s="151">
        <f>ROUND(I206*H206,2)</f>
        <v>0</v>
      </c>
      <c r="K206" s="152"/>
      <c r="L206" s="33"/>
      <c r="M206" s="153" t="s">
        <v>1</v>
      </c>
      <c r="N206" s="154" t="s">
        <v>38</v>
      </c>
      <c r="O206" s="58"/>
      <c r="P206" s="155">
        <f>O206*H206</f>
        <v>0</v>
      </c>
      <c r="Q206" s="155">
        <v>1.3999999999999999E-4</v>
      </c>
      <c r="R206" s="155">
        <f>Q206*H206</f>
        <v>9.7308679999999995E-2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154</v>
      </c>
      <c r="AT206" s="157" t="s">
        <v>150</v>
      </c>
      <c r="AU206" s="157" t="s">
        <v>83</v>
      </c>
      <c r="AY206" s="17" t="s">
        <v>148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81</v>
      </c>
      <c r="BK206" s="158">
        <f>ROUND(I206*H206,2)</f>
        <v>0</v>
      </c>
      <c r="BL206" s="17" t="s">
        <v>154</v>
      </c>
      <c r="BM206" s="157" t="s">
        <v>1542</v>
      </c>
    </row>
    <row r="207" spans="1:65" s="13" customFormat="1" ht="10.199999999999999">
      <c r="B207" s="159"/>
      <c r="D207" s="160" t="s">
        <v>156</v>
      </c>
      <c r="E207" s="161" t="s">
        <v>1</v>
      </c>
      <c r="F207" s="162" t="s">
        <v>1543</v>
      </c>
      <c r="H207" s="163">
        <v>531.51800000000003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156</v>
      </c>
      <c r="AU207" s="161" t="s">
        <v>83</v>
      </c>
      <c r="AV207" s="13" t="s">
        <v>83</v>
      </c>
      <c r="AW207" s="13" t="s">
        <v>31</v>
      </c>
      <c r="AX207" s="13" t="s">
        <v>73</v>
      </c>
      <c r="AY207" s="161" t="s">
        <v>148</v>
      </c>
    </row>
    <row r="208" spans="1:65" s="13" customFormat="1" ht="10.199999999999999">
      <c r="B208" s="159"/>
      <c r="D208" s="160" t="s">
        <v>156</v>
      </c>
      <c r="E208" s="161" t="s">
        <v>1</v>
      </c>
      <c r="F208" s="162" t="s">
        <v>1544</v>
      </c>
      <c r="H208" s="163">
        <v>163.54400000000001</v>
      </c>
      <c r="I208" s="164"/>
      <c r="L208" s="159"/>
      <c r="M208" s="165"/>
      <c r="N208" s="166"/>
      <c r="O208" s="166"/>
      <c r="P208" s="166"/>
      <c r="Q208" s="166"/>
      <c r="R208" s="166"/>
      <c r="S208" s="166"/>
      <c r="T208" s="167"/>
      <c r="AT208" s="161" t="s">
        <v>156</v>
      </c>
      <c r="AU208" s="161" t="s">
        <v>83</v>
      </c>
      <c r="AV208" s="13" t="s">
        <v>83</v>
      </c>
      <c r="AW208" s="13" t="s">
        <v>31</v>
      </c>
      <c r="AX208" s="13" t="s">
        <v>73</v>
      </c>
      <c r="AY208" s="161" t="s">
        <v>148</v>
      </c>
    </row>
    <row r="209" spans="1:65" s="14" customFormat="1" ht="10.199999999999999">
      <c r="B209" s="168"/>
      <c r="D209" s="160" t="s">
        <v>156</v>
      </c>
      <c r="E209" s="169" t="s">
        <v>1</v>
      </c>
      <c r="F209" s="170" t="s">
        <v>182</v>
      </c>
      <c r="H209" s="171">
        <v>695.06200000000001</v>
      </c>
      <c r="I209" s="172"/>
      <c r="L209" s="168"/>
      <c r="M209" s="173"/>
      <c r="N209" s="174"/>
      <c r="O209" s="174"/>
      <c r="P209" s="174"/>
      <c r="Q209" s="174"/>
      <c r="R209" s="174"/>
      <c r="S209" s="174"/>
      <c r="T209" s="175"/>
      <c r="AT209" s="169" t="s">
        <v>156</v>
      </c>
      <c r="AU209" s="169" t="s">
        <v>83</v>
      </c>
      <c r="AV209" s="14" t="s">
        <v>154</v>
      </c>
      <c r="AW209" s="14" t="s">
        <v>31</v>
      </c>
      <c r="AX209" s="14" t="s">
        <v>81</v>
      </c>
      <c r="AY209" s="169" t="s">
        <v>148</v>
      </c>
    </row>
    <row r="210" spans="1:65" s="2" customFormat="1" ht="24.15" customHeight="1">
      <c r="A210" s="32"/>
      <c r="B210" s="144"/>
      <c r="C210" s="176" t="s">
        <v>324</v>
      </c>
      <c r="D210" s="176" t="s">
        <v>267</v>
      </c>
      <c r="E210" s="177" t="s">
        <v>689</v>
      </c>
      <c r="F210" s="178" t="s">
        <v>690</v>
      </c>
      <c r="G210" s="179" t="s">
        <v>205</v>
      </c>
      <c r="H210" s="180">
        <v>903.58100000000002</v>
      </c>
      <c r="I210" s="181"/>
      <c r="J210" s="182">
        <f>ROUND(I210*H210,2)</f>
        <v>0</v>
      </c>
      <c r="K210" s="183"/>
      <c r="L210" s="184"/>
      <c r="M210" s="185" t="s">
        <v>1</v>
      </c>
      <c r="N210" s="186" t="s">
        <v>38</v>
      </c>
      <c r="O210" s="58"/>
      <c r="P210" s="155">
        <f>O210*H210</f>
        <v>0</v>
      </c>
      <c r="Q210" s="155">
        <v>2.5000000000000001E-4</v>
      </c>
      <c r="R210" s="155">
        <f>Q210*H210</f>
        <v>0.22589525000000002</v>
      </c>
      <c r="S210" s="155">
        <v>0</v>
      </c>
      <c r="T210" s="15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7" t="s">
        <v>230</v>
      </c>
      <c r="AT210" s="157" t="s">
        <v>267</v>
      </c>
      <c r="AU210" s="157" t="s">
        <v>83</v>
      </c>
      <c r="AY210" s="17" t="s">
        <v>148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7" t="s">
        <v>81</v>
      </c>
      <c r="BK210" s="158">
        <f>ROUND(I210*H210,2)</f>
        <v>0</v>
      </c>
      <c r="BL210" s="17" t="s">
        <v>154</v>
      </c>
      <c r="BM210" s="157" t="s">
        <v>1545</v>
      </c>
    </row>
    <row r="211" spans="1:65" s="13" customFormat="1" ht="10.199999999999999">
      <c r="B211" s="159"/>
      <c r="D211" s="160" t="s">
        <v>156</v>
      </c>
      <c r="F211" s="162" t="s">
        <v>1546</v>
      </c>
      <c r="H211" s="163">
        <v>903.58100000000002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156</v>
      </c>
      <c r="AU211" s="161" t="s">
        <v>83</v>
      </c>
      <c r="AV211" s="13" t="s">
        <v>83</v>
      </c>
      <c r="AW211" s="13" t="s">
        <v>3</v>
      </c>
      <c r="AX211" s="13" t="s">
        <v>81</v>
      </c>
      <c r="AY211" s="161" t="s">
        <v>148</v>
      </c>
    </row>
    <row r="212" spans="1:65" s="12" customFormat="1" ht="22.8" customHeight="1">
      <c r="B212" s="131"/>
      <c r="D212" s="132" t="s">
        <v>72</v>
      </c>
      <c r="E212" s="142" t="s">
        <v>162</v>
      </c>
      <c r="F212" s="142" t="s">
        <v>1446</v>
      </c>
      <c r="I212" s="134"/>
      <c r="J212" s="143">
        <f>BK212</f>
        <v>0</v>
      </c>
      <c r="L212" s="131"/>
      <c r="M212" s="136"/>
      <c r="N212" s="137"/>
      <c r="O212" s="137"/>
      <c r="P212" s="138">
        <f>SUM(P213:P216)</f>
        <v>0</v>
      </c>
      <c r="Q212" s="137"/>
      <c r="R212" s="138">
        <f>SUM(R213:R216)</f>
        <v>0</v>
      </c>
      <c r="S212" s="137"/>
      <c r="T212" s="139">
        <f>SUM(T213:T216)</f>
        <v>0</v>
      </c>
      <c r="AR212" s="132" t="s">
        <v>81</v>
      </c>
      <c r="AT212" s="140" t="s">
        <v>72</v>
      </c>
      <c r="AU212" s="140" t="s">
        <v>81</v>
      </c>
      <c r="AY212" s="132" t="s">
        <v>148</v>
      </c>
      <c r="BK212" s="141">
        <f>SUM(BK213:BK216)</f>
        <v>0</v>
      </c>
    </row>
    <row r="213" spans="1:65" s="2" customFormat="1" ht="16.5" customHeight="1">
      <c r="A213" s="32"/>
      <c r="B213" s="144"/>
      <c r="C213" s="145" t="s">
        <v>328</v>
      </c>
      <c r="D213" s="145" t="s">
        <v>150</v>
      </c>
      <c r="E213" s="146" t="s">
        <v>1547</v>
      </c>
      <c r="F213" s="147" t="s">
        <v>1548</v>
      </c>
      <c r="G213" s="148" t="s">
        <v>153</v>
      </c>
      <c r="H213" s="149">
        <v>204.43</v>
      </c>
      <c r="I213" s="150"/>
      <c r="J213" s="151">
        <f>ROUND(I213*H213,2)</f>
        <v>0</v>
      </c>
      <c r="K213" s="152"/>
      <c r="L213" s="33"/>
      <c r="M213" s="153" t="s">
        <v>1</v>
      </c>
      <c r="N213" s="154" t="s">
        <v>38</v>
      </c>
      <c r="O213" s="58"/>
      <c r="P213" s="155">
        <f>O213*H213</f>
        <v>0</v>
      </c>
      <c r="Q213" s="155">
        <v>0</v>
      </c>
      <c r="R213" s="155">
        <f>Q213*H213</f>
        <v>0</v>
      </c>
      <c r="S213" s="155">
        <v>0</v>
      </c>
      <c r="T213" s="15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7" t="s">
        <v>154</v>
      </c>
      <c r="AT213" s="157" t="s">
        <v>150</v>
      </c>
      <c r="AU213" s="157" t="s">
        <v>83</v>
      </c>
      <c r="AY213" s="17" t="s">
        <v>148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7" t="s">
        <v>81</v>
      </c>
      <c r="BK213" s="158">
        <f>ROUND(I213*H213,2)</f>
        <v>0</v>
      </c>
      <c r="BL213" s="17" t="s">
        <v>154</v>
      </c>
      <c r="BM213" s="157" t="s">
        <v>1549</v>
      </c>
    </row>
    <row r="214" spans="1:65" s="13" customFormat="1" ht="10.199999999999999">
      <c r="B214" s="159"/>
      <c r="D214" s="160" t="s">
        <v>156</v>
      </c>
      <c r="E214" s="161" t="s">
        <v>1</v>
      </c>
      <c r="F214" s="162" t="s">
        <v>1550</v>
      </c>
      <c r="H214" s="163">
        <v>204.43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156</v>
      </c>
      <c r="AU214" s="161" t="s">
        <v>83</v>
      </c>
      <c r="AV214" s="13" t="s">
        <v>83</v>
      </c>
      <c r="AW214" s="13" t="s">
        <v>31</v>
      </c>
      <c r="AX214" s="13" t="s">
        <v>81</v>
      </c>
      <c r="AY214" s="161" t="s">
        <v>148</v>
      </c>
    </row>
    <row r="215" spans="1:65" s="2" customFormat="1" ht="21.75" customHeight="1">
      <c r="A215" s="32"/>
      <c r="B215" s="144"/>
      <c r="C215" s="145" t="s">
        <v>332</v>
      </c>
      <c r="D215" s="145" t="s">
        <v>150</v>
      </c>
      <c r="E215" s="146" t="s">
        <v>1551</v>
      </c>
      <c r="F215" s="147" t="s">
        <v>1552</v>
      </c>
      <c r="G215" s="148" t="s">
        <v>153</v>
      </c>
      <c r="H215" s="149">
        <v>204.43</v>
      </c>
      <c r="I215" s="150"/>
      <c r="J215" s="151">
        <f>ROUND(I215*H215,2)</f>
        <v>0</v>
      </c>
      <c r="K215" s="152"/>
      <c r="L215" s="33"/>
      <c r="M215" s="153" t="s">
        <v>1</v>
      </c>
      <c r="N215" s="154" t="s">
        <v>38</v>
      </c>
      <c r="O215" s="58"/>
      <c r="P215" s="155">
        <f>O215*H215</f>
        <v>0</v>
      </c>
      <c r="Q215" s="155">
        <v>0</v>
      </c>
      <c r="R215" s="155">
        <f>Q215*H215</f>
        <v>0</v>
      </c>
      <c r="S215" s="155">
        <v>0</v>
      </c>
      <c r="T215" s="15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154</v>
      </c>
      <c r="AT215" s="157" t="s">
        <v>150</v>
      </c>
      <c r="AU215" s="157" t="s">
        <v>83</v>
      </c>
      <c r="AY215" s="17" t="s">
        <v>148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7" t="s">
        <v>81</v>
      </c>
      <c r="BK215" s="158">
        <f>ROUND(I215*H215,2)</f>
        <v>0</v>
      </c>
      <c r="BL215" s="17" t="s">
        <v>154</v>
      </c>
      <c r="BM215" s="157" t="s">
        <v>1553</v>
      </c>
    </row>
    <row r="216" spans="1:65" s="13" customFormat="1" ht="10.199999999999999">
      <c r="B216" s="159"/>
      <c r="D216" s="160" t="s">
        <v>156</v>
      </c>
      <c r="E216" s="161" t="s">
        <v>1</v>
      </c>
      <c r="F216" s="162" t="s">
        <v>1550</v>
      </c>
      <c r="H216" s="163">
        <v>204.43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156</v>
      </c>
      <c r="AU216" s="161" t="s">
        <v>83</v>
      </c>
      <c r="AV216" s="13" t="s">
        <v>83</v>
      </c>
      <c r="AW216" s="13" t="s">
        <v>31</v>
      </c>
      <c r="AX216" s="13" t="s">
        <v>81</v>
      </c>
      <c r="AY216" s="161" t="s">
        <v>148</v>
      </c>
    </row>
    <row r="217" spans="1:65" s="12" customFormat="1" ht="22.8" customHeight="1">
      <c r="B217" s="131"/>
      <c r="D217" s="132" t="s">
        <v>72</v>
      </c>
      <c r="E217" s="142" t="s">
        <v>154</v>
      </c>
      <c r="F217" s="142" t="s">
        <v>299</v>
      </c>
      <c r="I217" s="134"/>
      <c r="J217" s="143">
        <f>BK217</f>
        <v>0</v>
      </c>
      <c r="L217" s="131"/>
      <c r="M217" s="136"/>
      <c r="N217" s="137"/>
      <c r="O217" s="137"/>
      <c r="P217" s="138">
        <f>SUM(P218:P237)</f>
        <v>0</v>
      </c>
      <c r="Q217" s="137"/>
      <c r="R217" s="138">
        <f>SUM(R218:R237)</f>
        <v>73.719714929999995</v>
      </c>
      <c r="S217" s="137"/>
      <c r="T217" s="139">
        <f>SUM(T218:T237)</f>
        <v>0</v>
      </c>
      <c r="AR217" s="132" t="s">
        <v>81</v>
      </c>
      <c r="AT217" s="140" t="s">
        <v>72</v>
      </c>
      <c r="AU217" s="140" t="s">
        <v>81</v>
      </c>
      <c r="AY217" s="132" t="s">
        <v>148</v>
      </c>
      <c r="BK217" s="141">
        <f>SUM(BK218:BK237)</f>
        <v>0</v>
      </c>
    </row>
    <row r="218" spans="1:65" s="2" customFormat="1" ht="16.5" customHeight="1">
      <c r="A218" s="32"/>
      <c r="B218" s="144"/>
      <c r="C218" s="145" t="s">
        <v>336</v>
      </c>
      <c r="D218" s="145" t="s">
        <v>150</v>
      </c>
      <c r="E218" s="146" t="s">
        <v>1217</v>
      </c>
      <c r="F218" s="147" t="s">
        <v>1218</v>
      </c>
      <c r="G218" s="148" t="s">
        <v>165</v>
      </c>
      <c r="H218" s="149">
        <v>1.4870000000000001</v>
      </c>
      <c r="I218" s="150"/>
      <c r="J218" s="151">
        <f>ROUND(I218*H218,2)</f>
        <v>0</v>
      </c>
      <c r="K218" s="152"/>
      <c r="L218" s="33"/>
      <c r="M218" s="153" t="s">
        <v>1</v>
      </c>
      <c r="N218" s="154" t="s">
        <v>38</v>
      </c>
      <c r="O218" s="58"/>
      <c r="P218" s="155">
        <f>O218*H218</f>
        <v>0</v>
      </c>
      <c r="Q218" s="155">
        <v>1.7034</v>
      </c>
      <c r="R218" s="155">
        <f>Q218*H218</f>
        <v>2.5329558000000003</v>
      </c>
      <c r="S218" s="155">
        <v>0</v>
      </c>
      <c r="T218" s="156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7" t="s">
        <v>154</v>
      </c>
      <c r="AT218" s="157" t="s">
        <v>150</v>
      </c>
      <c r="AU218" s="157" t="s">
        <v>83</v>
      </c>
      <c r="AY218" s="17" t="s">
        <v>148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7" t="s">
        <v>81</v>
      </c>
      <c r="BK218" s="158">
        <f>ROUND(I218*H218,2)</f>
        <v>0</v>
      </c>
      <c r="BL218" s="17" t="s">
        <v>154</v>
      </c>
      <c r="BM218" s="157" t="s">
        <v>1554</v>
      </c>
    </row>
    <row r="219" spans="1:65" s="13" customFormat="1" ht="10.199999999999999">
      <c r="B219" s="159"/>
      <c r="D219" s="160" t="s">
        <v>156</v>
      </c>
      <c r="E219" s="161" t="s">
        <v>1</v>
      </c>
      <c r="F219" s="162" t="s">
        <v>1555</v>
      </c>
      <c r="H219" s="163">
        <v>1.4868000000000001</v>
      </c>
      <c r="I219" s="164"/>
      <c r="L219" s="159"/>
      <c r="M219" s="165"/>
      <c r="N219" s="166"/>
      <c r="O219" s="166"/>
      <c r="P219" s="166"/>
      <c r="Q219" s="166"/>
      <c r="R219" s="166"/>
      <c r="S219" s="166"/>
      <c r="T219" s="167"/>
      <c r="AT219" s="161" t="s">
        <v>156</v>
      </c>
      <c r="AU219" s="161" t="s">
        <v>83</v>
      </c>
      <c r="AV219" s="13" t="s">
        <v>83</v>
      </c>
      <c r="AW219" s="13" t="s">
        <v>31</v>
      </c>
      <c r="AX219" s="13" t="s">
        <v>81</v>
      </c>
      <c r="AY219" s="161" t="s">
        <v>148</v>
      </c>
    </row>
    <row r="220" spans="1:65" s="2" customFormat="1" ht="24.15" customHeight="1">
      <c r="A220" s="32"/>
      <c r="B220" s="144"/>
      <c r="C220" s="145" t="s">
        <v>340</v>
      </c>
      <c r="D220" s="145" t="s">
        <v>150</v>
      </c>
      <c r="E220" s="146" t="s">
        <v>301</v>
      </c>
      <c r="F220" s="147" t="s">
        <v>302</v>
      </c>
      <c r="G220" s="148" t="s">
        <v>165</v>
      </c>
      <c r="H220" s="149">
        <v>5.3319999999999999</v>
      </c>
      <c r="I220" s="150"/>
      <c r="J220" s="151">
        <f>ROUND(I220*H220,2)</f>
        <v>0</v>
      </c>
      <c r="K220" s="152"/>
      <c r="L220" s="33"/>
      <c r="M220" s="153" t="s">
        <v>1</v>
      </c>
      <c r="N220" s="154" t="s">
        <v>38</v>
      </c>
      <c r="O220" s="58"/>
      <c r="P220" s="155">
        <f>O220*H220</f>
        <v>0</v>
      </c>
      <c r="Q220" s="155">
        <v>1.8907700000000001</v>
      </c>
      <c r="R220" s="155">
        <f>Q220*H220</f>
        <v>10.08158564</v>
      </c>
      <c r="S220" s="155">
        <v>0</v>
      </c>
      <c r="T220" s="156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7" t="s">
        <v>154</v>
      </c>
      <c r="AT220" s="157" t="s">
        <v>150</v>
      </c>
      <c r="AU220" s="157" t="s">
        <v>83</v>
      </c>
      <c r="AY220" s="17" t="s">
        <v>148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7" t="s">
        <v>81</v>
      </c>
      <c r="BK220" s="158">
        <f>ROUND(I220*H220,2)</f>
        <v>0</v>
      </c>
      <c r="BL220" s="17" t="s">
        <v>154</v>
      </c>
      <c r="BM220" s="157" t="s">
        <v>1556</v>
      </c>
    </row>
    <row r="221" spans="1:65" s="13" customFormat="1" ht="10.199999999999999">
      <c r="B221" s="159"/>
      <c r="D221" s="160" t="s">
        <v>156</v>
      </c>
      <c r="E221" s="161" t="s">
        <v>1</v>
      </c>
      <c r="F221" s="162" t="s">
        <v>1557</v>
      </c>
      <c r="H221" s="163">
        <v>5.3317000000000005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156</v>
      </c>
      <c r="AU221" s="161" t="s">
        <v>83</v>
      </c>
      <c r="AV221" s="13" t="s">
        <v>83</v>
      </c>
      <c r="AW221" s="13" t="s">
        <v>31</v>
      </c>
      <c r="AX221" s="13" t="s">
        <v>81</v>
      </c>
      <c r="AY221" s="161" t="s">
        <v>148</v>
      </c>
    </row>
    <row r="222" spans="1:65" s="2" customFormat="1" ht="16.5" customHeight="1">
      <c r="A222" s="32"/>
      <c r="B222" s="144"/>
      <c r="C222" s="145" t="s">
        <v>345</v>
      </c>
      <c r="D222" s="145" t="s">
        <v>150</v>
      </c>
      <c r="E222" s="146" t="s">
        <v>707</v>
      </c>
      <c r="F222" s="147" t="s">
        <v>708</v>
      </c>
      <c r="G222" s="148" t="s">
        <v>165</v>
      </c>
      <c r="H222" s="149">
        <v>8.1769999999999996</v>
      </c>
      <c r="I222" s="150"/>
      <c r="J222" s="151">
        <f>ROUND(I222*H222,2)</f>
        <v>0</v>
      </c>
      <c r="K222" s="152"/>
      <c r="L222" s="33"/>
      <c r="M222" s="153" t="s">
        <v>1</v>
      </c>
      <c r="N222" s="154" t="s">
        <v>38</v>
      </c>
      <c r="O222" s="58"/>
      <c r="P222" s="155">
        <f>O222*H222</f>
        <v>0</v>
      </c>
      <c r="Q222" s="155">
        <v>1.8907700000000001</v>
      </c>
      <c r="R222" s="155">
        <f>Q222*H222</f>
        <v>15.46082629</v>
      </c>
      <c r="S222" s="155">
        <v>0</v>
      </c>
      <c r="T222" s="15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154</v>
      </c>
      <c r="AT222" s="157" t="s">
        <v>150</v>
      </c>
      <c r="AU222" s="157" t="s">
        <v>83</v>
      </c>
      <c r="AY222" s="17" t="s">
        <v>148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7" t="s">
        <v>81</v>
      </c>
      <c r="BK222" s="158">
        <f>ROUND(I222*H222,2)</f>
        <v>0</v>
      </c>
      <c r="BL222" s="17" t="s">
        <v>154</v>
      </c>
      <c r="BM222" s="157" t="s">
        <v>1558</v>
      </c>
    </row>
    <row r="223" spans="1:65" s="13" customFormat="1" ht="10.199999999999999">
      <c r="B223" s="159"/>
      <c r="D223" s="160" t="s">
        <v>156</v>
      </c>
      <c r="E223" s="161" t="s">
        <v>1</v>
      </c>
      <c r="F223" s="162" t="s">
        <v>1559</v>
      </c>
      <c r="H223" s="163">
        <v>8.1772000000000009</v>
      </c>
      <c r="I223" s="164"/>
      <c r="L223" s="159"/>
      <c r="M223" s="165"/>
      <c r="N223" s="166"/>
      <c r="O223" s="166"/>
      <c r="P223" s="166"/>
      <c r="Q223" s="166"/>
      <c r="R223" s="166"/>
      <c r="S223" s="166"/>
      <c r="T223" s="167"/>
      <c r="AT223" s="161" t="s">
        <v>156</v>
      </c>
      <c r="AU223" s="161" t="s">
        <v>83</v>
      </c>
      <c r="AV223" s="13" t="s">
        <v>83</v>
      </c>
      <c r="AW223" s="13" t="s">
        <v>31</v>
      </c>
      <c r="AX223" s="13" t="s">
        <v>81</v>
      </c>
      <c r="AY223" s="161" t="s">
        <v>148</v>
      </c>
    </row>
    <row r="224" spans="1:65" s="2" customFormat="1" ht="24.15" customHeight="1">
      <c r="A224" s="32"/>
      <c r="B224" s="144"/>
      <c r="C224" s="145" t="s">
        <v>349</v>
      </c>
      <c r="D224" s="145" t="s">
        <v>150</v>
      </c>
      <c r="E224" s="146" t="s">
        <v>1225</v>
      </c>
      <c r="F224" s="147" t="s">
        <v>1226</v>
      </c>
      <c r="G224" s="148" t="s">
        <v>165</v>
      </c>
      <c r="H224" s="149">
        <v>1.4870000000000001</v>
      </c>
      <c r="I224" s="150"/>
      <c r="J224" s="151">
        <f>ROUND(I224*H224,2)</f>
        <v>0</v>
      </c>
      <c r="K224" s="152"/>
      <c r="L224" s="33"/>
      <c r="M224" s="153" t="s">
        <v>1</v>
      </c>
      <c r="N224" s="154" t="s">
        <v>38</v>
      </c>
      <c r="O224" s="58"/>
      <c r="P224" s="155">
        <f>O224*H224</f>
        <v>0</v>
      </c>
      <c r="Q224" s="155">
        <v>2.234</v>
      </c>
      <c r="R224" s="155">
        <f>Q224*H224</f>
        <v>3.3219580000000004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154</v>
      </c>
      <c r="AT224" s="157" t="s">
        <v>150</v>
      </c>
      <c r="AU224" s="157" t="s">
        <v>83</v>
      </c>
      <c r="AY224" s="17" t="s">
        <v>148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81</v>
      </c>
      <c r="BK224" s="158">
        <f>ROUND(I224*H224,2)</f>
        <v>0</v>
      </c>
      <c r="BL224" s="17" t="s">
        <v>154</v>
      </c>
      <c r="BM224" s="157" t="s">
        <v>1560</v>
      </c>
    </row>
    <row r="225" spans="1:65" s="13" customFormat="1" ht="10.199999999999999">
      <c r="B225" s="159"/>
      <c r="D225" s="160" t="s">
        <v>156</v>
      </c>
      <c r="E225" s="161" t="s">
        <v>1</v>
      </c>
      <c r="F225" s="162" t="s">
        <v>1555</v>
      </c>
      <c r="H225" s="163">
        <v>1.4867999999999999</v>
      </c>
      <c r="I225" s="164"/>
      <c r="L225" s="159"/>
      <c r="M225" s="165"/>
      <c r="N225" s="166"/>
      <c r="O225" s="166"/>
      <c r="P225" s="166"/>
      <c r="Q225" s="166"/>
      <c r="R225" s="166"/>
      <c r="S225" s="166"/>
      <c r="T225" s="167"/>
      <c r="AT225" s="161" t="s">
        <v>156</v>
      </c>
      <c r="AU225" s="161" t="s">
        <v>83</v>
      </c>
      <c r="AV225" s="13" t="s">
        <v>83</v>
      </c>
      <c r="AW225" s="13" t="s">
        <v>31</v>
      </c>
      <c r="AX225" s="13" t="s">
        <v>81</v>
      </c>
      <c r="AY225" s="161" t="s">
        <v>148</v>
      </c>
    </row>
    <row r="226" spans="1:65" s="2" customFormat="1" ht="37.799999999999997" customHeight="1">
      <c r="A226" s="32"/>
      <c r="B226" s="144"/>
      <c r="C226" s="145" t="s">
        <v>353</v>
      </c>
      <c r="D226" s="145" t="s">
        <v>150</v>
      </c>
      <c r="E226" s="146" t="s">
        <v>1230</v>
      </c>
      <c r="F226" s="147" t="s">
        <v>1231</v>
      </c>
      <c r="G226" s="148" t="s">
        <v>165</v>
      </c>
      <c r="H226" s="149">
        <v>9.9190000000000005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38</v>
      </c>
      <c r="O226" s="58"/>
      <c r="P226" s="155">
        <f>O226*H226</f>
        <v>0</v>
      </c>
      <c r="Q226" s="155">
        <v>2.234</v>
      </c>
      <c r="R226" s="155">
        <f>Q226*H226</f>
        <v>22.159046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154</v>
      </c>
      <c r="AT226" s="157" t="s">
        <v>150</v>
      </c>
      <c r="AU226" s="157" t="s">
        <v>83</v>
      </c>
      <c r="AY226" s="17" t="s">
        <v>148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81</v>
      </c>
      <c r="BK226" s="158">
        <f>ROUND(I226*H226,2)</f>
        <v>0</v>
      </c>
      <c r="BL226" s="17" t="s">
        <v>154</v>
      </c>
      <c r="BM226" s="157" t="s">
        <v>1561</v>
      </c>
    </row>
    <row r="227" spans="1:65" s="13" customFormat="1" ht="10.199999999999999">
      <c r="B227" s="159"/>
      <c r="D227" s="160" t="s">
        <v>156</v>
      </c>
      <c r="E227" s="161" t="s">
        <v>1</v>
      </c>
      <c r="F227" s="162" t="s">
        <v>1562</v>
      </c>
      <c r="H227" s="163">
        <v>1.855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156</v>
      </c>
      <c r="AU227" s="161" t="s">
        <v>83</v>
      </c>
      <c r="AV227" s="13" t="s">
        <v>83</v>
      </c>
      <c r="AW227" s="13" t="s">
        <v>31</v>
      </c>
      <c r="AX227" s="13" t="s">
        <v>73</v>
      </c>
      <c r="AY227" s="161" t="s">
        <v>148</v>
      </c>
    </row>
    <row r="228" spans="1:65" s="13" customFormat="1" ht="10.199999999999999">
      <c r="B228" s="159"/>
      <c r="D228" s="160" t="s">
        <v>156</v>
      </c>
      <c r="E228" s="161" t="s">
        <v>1</v>
      </c>
      <c r="F228" s="162" t="s">
        <v>1563</v>
      </c>
      <c r="H228" s="163">
        <v>3.605</v>
      </c>
      <c r="I228" s="164"/>
      <c r="L228" s="159"/>
      <c r="M228" s="165"/>
      <c r="N228" s="166"/>
      <c r="O228" s="166"/>
      <c r="P228" s="166"/>
      <c r="Q228" s="166"/>
      <c r="R228" s="166"/>
      <c r="S228" s="166"/>
      <c r="T228" s="167"/>
      <c r="AT228" s="161" t="s">
        <v>156</v>
      </c>
      <c r="AU228" s="161" t="s">
        <v>83</v>
      </c>
      <c r="AV228" s="13" t="s">
        <v>83</v>
      </c>
      <c r="AW228" s="13" t="s">
        <v>31</v>
      </c>
      <c r="AX228" s="13" t="s">
        <v>73</v>
      </c>
      <c r="AY228" s="161" t="s">
        <v>148</v>
      </c>
    </row>
    <row r="229" spans="1:65" s="13" customFormat="1" ht="10.199999999999999">
      <c r="B229" s="159"/>
      <c r="D229" s="160" t="s">
        <v>156</v>
      </c>
      <c r="E229" s="161" t="s">
        <v>1</v>
      </c>
      <c r="F229" s="162" t="s">
        <v>1564</v>
      </c>
      <c r="H229" s="163">
        <v>3.8849999999999998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156</v>
      </c>
      <c r="AU229" s="161" t="s">
        <v>83</v>
      </c>
      <c r="AV229" s="13" t="s">
        <v>83</v>
      </c>
      <c r="AW229" s="13" t="s">
        <v>31</v>
      </c>
      <c r="AX229" s="13" t="s">
        <v>73</v>
      </c>
      <c r="AY229" s="161" t="s">
        <v>148</v>
      </c>
    </row>
    <row r="230" spans="1:65" s="13" customFormat="1" ht="10.199999999999999">
      <c r="B230" s="159"/>
      <c r="D230" s="160" t="s">
        <v>156</v>
      </c>
      <c r="E230" s="161" t="s">
        <v>1</v>
      </c>
      <c r="F230" s="162" t="s">
        <v>1565</v>
      </c>
      <c r="H230" s="163">
        <v>0.57350000000000001</v>
      </c>
      <c r="I230" s="164"/>
      <c r="L230" s="159"/>
      <c r="M230" s="165"/>
      <c r="N230" s="166"/>
      <c r="O230" s="166"/>
      <c r="P230" s="166"/>
      <c r="Q230" s="166"/>
      <c r="R230" s="166"/>
      <c r="S230" s="166"/>
      <c r="T230" s="167"/>
      <c r="AT230" s="161" t="s">
        <v>156</v>
      </c>
      <c r="AU230" s="161" t="s">
        <v>83</v>
      </c>
      <c r="AV230" s="13" t="s">
        <v>83</v>
      </c>
      <c r="AW230" s="13" t="s">
        <v>31</v>
      </c>
      <c r="AX230" s="13" t="s">
        <v>73</v>
      </c>
      <c r="AY230" s="161" t="s">
        <v>148</v>
      </c>
    </row>
    <row r="231" spans="1:65" s="14" customFormat="1" ht="10.199999999999999">
      <c r="B231" s="168"/>
      <c r="D231" s="160" t="s">
        <v>156</v>
      </c>
      <c r="E231" s="169" t="s">
        <v>1</v>
      </c>
      <c r="F231" s="170" t="s">
        <v>182</v>
      </c>
      <c r="H231" s="171">
        <v>9.9184999999999999</v>
      </c>
      <c r="I231" s="172"/>
      <c r="L231" s="168"/>
      <c r="M231" s="173"/>
      <c r="N231" s="174"/>
      <c r="O231" s="174"/>
      <c r="P231" s="174"/>
      <c r="Q231" s="174"/>
      <c r="R231" s="174"/>
      <c r="S231" s="174"/>
      <c r="T231" s="175"/>
      <c r="AT231" s="169" t="s">
        <v>156</v>
      </c>
      <c r="AU231" s="169" t="s">
        <v>83</v>
      </c>
      <c r="AV231" s="14" t="s">
        <v>154</v>
      </c>
      <c r="AW231" s="14" t="s">
        <v>31</v>
      </c>
      <c r="AX231" s="14" t="s">
        <v>81</v>
      </c>
      <c r="AY231" s="169" t="s">
        <v>148</v>
      </c>
    </row>
    <row r="232" spans="1:65" s="2" customFormat="1" ht="33" customHeight="1">
      <c r="A232" s="32"/>
      <c r="B232" s="144"/>
      <c r="C232" s="145" t="s">
        <v>357</v>
      </c>
      <c r="D232" s="145" t="s">
        <v>150</v>
      </c>
      <c r="E232" s="146" t="s">
        <v>1240</v>
      </c>
      <c r="F232" s="147" t="s">
        <v>1241</v>
      </c>
      <c r="G232" s="148" t="s">
        <v>165</v>
      </c>
      <c r="H232" s="149">
        <v>9.9190000000000005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38</v>
      </c>
      <c r="O232" s="58"/>
      <c r="P232" s="155">
        <f>O232*H232</f>
        <v>0</v>
      </c>
      <c r="Q232" s="155">
        <v>2.0327999999999999</v>
      </c>
      <c r="R232" s="155">
        <f>Q232*H232</f>
        <v>20.1633432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154</v>
      </c>
      <c r="AT232" s="157" t="s">
        <v>150</v>
      </c>
      <c r="AU232" s="157" t="s">
        <v>83</v>
      </c>
      <c r="AY232" s="17" t="s">
        <v>148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154</v>
      </c>
      <c r="BM232" s="157" t="s">
        <v>1566</v>
      </c>
    </row>
    <row r="233" spans="1:65" s="13" customFormat="1" ht="10.199999999999999">
      <c r="B233" s="159"/>
      <c r="D233" s="160" t="s">
        <v>156</v>
      </c>
      <c r="E233" s="161" t="s">
        <v>1</v>
      </c>
      <c r="F233" s="162" t="s">
        <v>1562</v>
      </c>
      <c r="H233" s="163">
        <v>1.855</v>
      </c>
      <c r="I233" s="164"/>
      <c r="L233" s="159"/>
      <c r="M233" s="165"/>
      <c r="N233" s="166"/>
      <c r="O233" s="166"/>
      <c r="P233" s="166"/>
      <c r="Q233" s="166"/>
      <c r="R233" s="166"/>
      <c r="S233" s="166"/>
      <c r="T233" s="167"/>
      <c r="AT233" s="161" t="s">
        <v>156</v>
      </c>
      <c r="AU233" s="161" t="s">
        <v>83</v>
      </c>
      <c r="AV233" s="13" t="s">
        <v>83</v>
      </c>
      <c r="AW233" s="13" t="s">
        <v>31</v>
      </c>
      <c r="AX233" s="13" t="s">
        <v>73</v>
      </c>
      <c r="AY233" s="161" t="s">
        <v>148</v>
      </c>
    </row>
    <row r="234" spans="1:65" s="13" customFormat="1" ht="10.199999999999999">
      <c r="B234" s="159"/>
      <c r="D234" s="160" t="s">
        <v>156</v>
      </c>
      <c r="E234" s="161" t="s">
        <v>1</v>
      </c>
      <c r="F234" s="162" t="s">
        <v>1563</v>
      </c>
      <c r="H234" s="163">
        <v>3.605</v>
      </c>
      <c r="I234" s="164"/>
      <c r="L234" s="159"/>
      <c r="M234" s="165"/>
      <c r="N234" s="166"/>
      <c r="O234" s="166"/>
      <c r="P234" s="166"/>
      <c r="Q234" s="166"/>
      <c r="R234" s="166"/>
      <c r="S234" s="166"/>
      <c r="T234" s="167"/>
      <c r="AT234" s="161" t="s">
        <v>156</v>
      </c>
      <c r="AU234" s="161" t="s">
        <v>83</v>
      </c>
      <c r="AV234" s="13" t="s">
        <v>83</v>
      </c>
      <c r="AW234" s="13" t="s">
        <v>31</v>
      </c>
      <c r="AX234" s="13" t="s">
        <v>73</v>
      </c>
      <c r="AY234" s="161" t="s">
        <v>148</v>
      </c>
    </row>
    <row r="235" spans="1:65" s="13" customFormat="1" ht="10.199999999999999">
      <c r="B235" s="159"/>
      <c r="D235" s="160" t="s">
        <v>156</v>
      </c>
      <c r="E235" s="161" t="s">
        <v>1</v>
      </c>
      <c r="F235" s="162" t="s">
        <v>1564</v>
      </c>
      <c r="H235" s="163">
        <v>3.8849999999999998</v>
      </c>
      <c r="I235" s="164"/>
      <c r="L235" s="159"/>
      <c r="M235" s="165"/>
      <c r="N235" s="166"/>
      <c r="O235" s="166"/>
      <c r="P235" s="166"/>
      <c r="Q235" s="166"/>
      <c r="R235" s="166"/>
      <c r="S235" s="166"/>
      <c r="T235" s="167"/>
      <c r="AT235" s="161" t="s">
        <v>156</v>
      </c>
      <c r="AU235" s="161" t="s">
        <v>83</v>
      </c>
      <c r="AV235" s="13" t="s">
        <v>83</v>
      </c>
      <c r="AW235" s="13" t="s">
        <v>31</v>
      </c>
      <c r="AX235" s="13" t="s">
        <v>73</v>
      </c>
      <c r="AY235" s="161" t="s">
        <v>148</v>
      </c>
    </row>
    <row r="236" spans="1:65" s="13" customFormat="1" ht="10.199999999999999">
      <c r="B236" s="159"/>
      <c r="D236" s="160" t="s">
        <v>156</v>
      </c>
      <c r="E236" s="161" t="s">
        <v>1</v>
      </c>
      <c r="F236" s="162" t="s">
        <v>1565</v>
      </c>
      <c r="H236" s="163">
        <v>0.57350000000000001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156</v>
      </c>
      <c r="AU236" s="161" t="s">
        <v>83</v>
      </c>
      <c r="AV236" s="13" t="s">
        <v>83</v>
      </c>
      <c r="AW236" s="13" t="s">
        <v>31</v>
      </c>
      <c r="AX236" s="13" t="s">
        <v>73</v>
      </c>
      <c r="AY236" s="161" t="s">
        <v>148</v>
      </c>
    </row>
    <row r="237" spans="1:65" s="14" customFormat="1" ht="10.199999999999999">
      <c r="B237" s="168"/>
      <c r="D237" s="160" t="s">
        <v>156</v>
      </c>
      <c r="E237" s="169" t="s">
        <v>1</v>
      </c>
      <c r="F237" s="170" t="s">
        <v>182</v>
      </c>
      <c r="H237" s="171">
        <v>9.9184999999999999</v>
      </c>
      <c r="I237" s="172"/>
      <c r="L237" s="168"/>
      <c r="M237" s="173"/>
      <c r="N237" s="174"/>
      <c r="O237" s="174"/>
      <c r="P237" s="174"/>
      <c r="Q237" s="174"/>
      <c r="R237" s="174"/>
      <c r="S237" s="174"/>
      <c r="T237" s="175"/>
      <c r="AT237" s="169" t="s">
        <v>156</v>
      </c>
      <c r="AU237" s="169" t="s">
        <v>83</v>
      </c>
      <c r="AV237" s="14" t="s">
        <v>154</v>
      </c>
      <c r="AW237" s="14" t="s">
        <v>31</v>
      </c>
      <c r="AX237" s="14" t="s">
        <v>81</v>
      </c>
      <c r="AY237" s="169" t="s">
        <v>148</v>
      </c>
    </row>
    <row r="238" spans="1:65" s="12" customFormat="1" ht="22.8" customHeight="1">
      <c r="B238" s="131"/>
      <c r="D238" s="132" t="s">
        <v>72</v>
      </c>
      <c r="E238" s="142" t="s">
        <v>202</v>
      </c>
      <c r="F238" s="142" t="s">
        <v>711</v>
      </c>
      <c r="I238" s="134"/>
      <c r="J238" s="143">
        <f>BK238</f>
        <v>0</v>
      </c>
      <c r="L238" s="131"/>
      <c r="M238" s="136"/>
      <c r="N238" s="137"/>
      <c r="O238" s="137"/>
      <c r="P238" s="138">
        <f>SUM(P239:P242)</f>
        <v>0</v>
      </c>
      <c r="Q238" s="137"/>
      <c r="R238" s="138">
        <f>SUM(R239:R242)</f>
        <v>10.0324016</v>
      </c>
      <c r="S238" s="137"/>
      <c r="T238" s="139">
        <f>SUM(T239:T242)</f>
        <v>0</v>
      </c>
      <c r="AR238" s="132" t="s">
        <v>81</v>
      </c>
      <c r="AT238" s="140" t="s">
        <v>72</v>
      </c>
      <c r="AU238" s="140" t="s">
        <v>81</v>
      </c>
      <c r="AY238" s="132" t="s">
        <v>148</v>
      </c>
      <c r="BK238" s="141">
        <f>SUM(BK239:BK242)</f>
        <v>0</v>
      </c>
    </row>
    <row r="239" spans="1:65" s="2" customFormat="1" ht="33" customHeight="1">
      <c r="A239" s="32"/>
      <c r="B239" s="144"/>
      <c r="C239" s="145" t="s">
        <v>361</v>
      </c>
      <c r="D239" s="145" t="s">
        <v>150</v>
      </c>
      <c r="E239" s="146" t="s">
        <v>1567</v>
      </c>
      <c r="F239" s="147" t="s">
        <v>1568</v>
      </c>
      <c r="G239" s="148" t="s">
        <v>205</v>
      </c>
      <c r="H239" s="149">
        <v>219.739</v>
      </c>
      <c r="I239" s="150"/>
      <c r="J239" s="151">
        <f>ROUND(I239*H239,2)</f>
        <v>0</v>
      </c>
      <c r="K239" s="152"/>
      <c r="L239" s="33"/>
      <c r="M239" s="153" t="s">
        <v>1</v>
      </c>
      <c r="N239" s="154" t="s">
        <v>38</v>
      </c>
      <c r="O239" s="58"/>
      <c r="P239" s="155">
        <f>O239*H239</f>
        <v>0</v>
      </c>
      <c r="Q239" s="155">
        <v>0.04</v>
      </c>
      <c r="R239" s="155">
        <f>Q239*H239</f>
        <v>8.7895599999999998</v>
      </c>
      <c r="S239" s="155">
        <v>0</v>
      </c>
      <c r="T239" s="156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7" t="s">
        <v>154</v>
      </c>
      <c r="AT239" s="157" t="s">
        <v>150</v>
      </c>
      <c r="AU239" s="157" t="s">
        <v>83</v>
      </c>
      <c r="AY239" s="17" t="s">
        <v>148</v>
      </c>
      <c r="BE239" s="158">
        <f>IF(N239="základní",J239,0)</f>
        <v>0</v>
      </c>
      <c r="BF239" s="158">
        <f>IF(N239="snížená",J239,0)</f>
        <v>0</v>
      </c>
      <c r="BG239" s="158">
        <f>IF(N239="zákl. přenesená",J239,0)</f>
        <v>0</v>
      </c>
      <c r="BH239" s="158">
        <f>IF(N239="sníž. přenesená",J239,0)</f>
        <v>0</v>
      </c>
      <c r="BI239" s="158">
        <f>IF(N239="nulová",J239,0)</f>
        <v>0</v>
      </c>
      <c r="BJ239" s="17" t="s">
        <v>81</v>
      </c>
      <c r="BK239" s="158">
        <f>ROUND(I239*H239,2)</f>
        <v>0</v>
      </c>
      <c r="BL239" s="17" t="s">
        <v>154</v>
      </c>
      <c r="BM239" s="157" t="s">
        <v>1569</v>
      </c>
    </row>
    <row r="240" spans="1:65" s="13" customFormat="1" ht="10.199999999999999">
      <c r="B240" s="159"/>
      <c r="D240" s="160" t="s">
        <v>156</v>
      </c>
      <c r="E240" s="161" t="s">
        <v>1</v>
      </c>
      <c r="F240" s="162" t="s">
        <v>1529</v>
      </c>
      <c r="H240" s="163">
        <v>219.7388</v>
      </c>
      <c r="I240" s="164"/>
      <c r="L240" s="159"/>
      <c r="M240" s="165"/>
      <c r="N240" s="166"/>
      <c r="O240" s="166"/>
      <c r="P240" s="166"/>
      <c r="Q240" s="166"/>
      <c r="R240" s="166"/>
      <c r="S240" s="166"/>
      <c r="T240" s="167"/>
      <c r="AT240" s="161" t="s">
        <v>156</v>
      </c>
      <c r="AU240" s="161" t="s">
        <v>83</v>
      </c>
      <c r="AV240" s="13" t="s">
        <v>83</v>
      </c>
      <c r="AW240" s="13" t="s">
        <v>31</v>
      </c>
      <c r="AX240" s="13" t="s">
        <v>81</v>
      </c>
      <c r="AY240" s="161" t="s">
        <v>148</v>
      </c>
    </row>
    <row r="241" spans="1:65" s="2" customFormat="1" ht="16.5" customHeight="1">
      <c r="A241" s="32"/>
      <c r="B241" s="144"/>
      <c r="C241" s="176" t="s">
        <v>367</v>
      </c>
      <c r="D241" s="176" t="s">
        <v>267</v>
      </c>
      <c r="E241" s="177" t="s">
        <v>1570</v>
      </c>
      <c r="F241" s="178" t="s">
        <v>1571</v>
      </c>
      <c r="G241" s="179" t="s">
        <v>205</v>
      </c>
      <c r="H241" s="180">
        <v>221.93600000000001</v>
      </c>
      <c r="I241" s="181"/>
      <c r="J241" s="182">
        <f>ROUND(I241*H241,2)</f>
        <v>0</v>
      </c>
      <c r="K241" s="183"/>
      <c r="L241" s="184"/>
      <c r="M241" s="185" t="s">
        <v>1</v>
      </c>
      <c r="N241" s="186" t="s">
        <v>38</v>
      </c>
      <c r="O241" s="58"/>
      <c r="P241" s="155">
        <f>O241*H241</f>
        <v>0</v>
      </c>
      <c r="Q241" s="155">
        <v>5.5999999999999999E-3</v>
      </c>
      <c r="R241" s="155">
        <f>Q241*H241</f>
        <v>1.2428416</v>
      </c>
      <c r="S241" s="155">
        <v>0</v>
      </c>
      <c r="T241" s="156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7" t="s">
        <v>230</v>
      </c>
      <c r="AT241" s="157" t="s">
        <v>267</v>
      </c>
      <c r="AU241" s="157" t="s">
        <v>83</v>
      </c>
      <c r="AY241" s="17" t="s">
        <v>148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7" t="s">
        <v>81</v>
      </c>
      <c r="BK241" s="158">
        <f>ROUND(I241*H241,2)</f>
        <v>0</v>
      </c>
      <c r="BL241" s="17" t="s">
        <v>154</v>
      </c>
      <c r="BM241" s="157" t="s">
        <v>1572</v>
      </c>
    </row>
    <row r="242" spans="1:65" s="13" customFormat="1" ht="10.199999999999999">
      <c r="B242" s="159"/>
      <c r="D242" s="160" t="s">
        <v>156</v>
      </c>
      <c r="F242" s="162" t="s">
        <v>1573</v>
      </c>
      <c r="H242" s="163">
        <v>221.93600000000001</v>
      </c>
      <c r="I242" s="164"/>
      <c r="L242" s="159"/>
      <c r="M242" s="165"/>
      <c r="N242" s="166"/>
      <c r="O242" s="166"/>
      <c r="P242" s="166"/>
      <c r="Q242" s="166"/>
      <c r="R242" s="166"/>
      <c r="S242" s="166"/>
      <c r="T242" s="167"/>
      <c r="AT242" s="161" t="s">
        <v>156</v>
      </c>
      <c r="AU242" s="161" t="s">
        <v>83</v>
      </c>
      <c r="AV242" s="13" t="s">
        <v>83</v>
      </c>
      <c r="AW242" s="13" t="s">
        <v>3</v>
      </c>
      <c r="AX242" s="13" t="s">
        <v>81</v>
      </c>
      <c r="AY242" s="161" t="s">
        <v>148</v>
      </c>
    </row>
    <row r="243" spans="1:65" s="12" customFormat="1" ht="22.8" customHeight="1">
      <c r="B243" s="131"/>
      <c r="D243" s="132" t="s">
        <v>72</v>
      </c>
      <c r="E243" s="142" t="s">
        <v>230</v>
      </c>
      <c r="F243" s="142" t="s">
        <v>305</v>
      </c>
      <c r="I243" s="134"/>
      <c r="J243" s="143">
        <f>BK243</f>
        <v>0</v>
      </c>
      <c r="L243" s="131"/>
      <c r="M243" s="136"/>
      <c r="N243" s="137"/>
      <c r="O243" s="137"/>
      <c r="P243" s="138">
        <f>SUM(P244:P262)</f>
        <v>0</v>
      </c>
      <c r="Q243" s="137"/>
      <c r="R243" s="138">
        <f>SUM(R244:R262)</f>
        <v>0.22051799999999999</v>
      </c>
      <c r="S243" s="137"/>
      <c r="T243" s="139">
        <f>SUM(T244:T262)</f>
        <v>0</v>
      </c>
      <c r="AR243" s="132" t="s">
        <v>81</v>
      </c>
      <c r="AT243" s="140" t="s">
        <v>72</v>
      </c>
      <c r="AU243" s="140" t="s">
        <v>81</v>
      </c>
      <c r="AY243" s="132" t="s">
        <v>148</v>
      </c>
      <c r="BK243" s="141">
        <f>SUM(BK244:BK262)</f>
        <v>0</v>
      </c>
    </row>
    <row r="244" spans="1:65" s="2" customFormat="1" ht="33" customHeight="1">
      <c r="A244" s="32"/>
      <c r="B244" s="144"/>
      <c r="C244" s="145" t="s">
        <v>524</v>
      </c>
      <c r="D244" s="145" t="s">
        <v>150</v>
      </c>
      <c r="E244" s="146" t="s">
        <v>307</v>
      </c>
      <c r="F244" s="147" t="s">
        <v>308</v>
      </c>
      <c r="G244" s="148" t="s">
        <v>153</v>
      </c>
      <c r="H244" s="149">
        <v>48.47</v>
      </c>
      <c r="I244" s="150"/>
      <c r="J244" s="151">
        <f>ROUND(I244*H244,2)</f>
        <v>0</v>
      </c>
      <c r="K244" s="152"/>
      <c r="L244" s="33"/>
      <c r="M244" s="153" t="s">
        <v>1</v>
      </c>
      <c r="N244" s="154" t="s">
        <v>38</v>
      </c>
      <c r="O244" s="58"/>
      <c r="P244" s="155">
        <f>O244*H244</f>
        <v>0</v>
      </c>
      <c r="Q244" s="155">
        <v>1.0000000000000001E-5</v>
      </c>
      <c r="R244" s="155">
        <f>Q244*H244</f>
        <v>4.8470000000000002E-4</v>
      </c>
      <c r="S244" s="155">
        <v>0</v>
      </c>
      <c r="T244" s="156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7" t="s">
        <v>154</v>
      </c>
      <c r="AT244" s="157" t="s">
        <v>150</v>
      </c>
      <c r="AU244" s="157" t="s">
        <v>83</v>
      </c>
      <c r="AY244" s="17" t="s">
        <v>148</v>
      </c>
      <c r="BE244" s="158">
        <f>IF(N244="základní",J244,0)</f>
        <v>0</v>
      </c>
      <c r="BF244" s="158">
        <f>IF(N244="snížená",J244,0)</f>
        <v>0</v>
      </c>
      <c r="BG244" s="158">
        <f>IF(N244="zákl. přenesená",J244,0)</f>
        <v>0</v>
      </c>
      <c r="BH244" s="158">
        <f>IF(N244="sníž. přenesená",J244,0)</f>
        <v>0</v>
      </c>
      <c r="BI244" s="158">
        <f>IF(N244="nulová",J244,0)</f>
        <v>0</v>
      </c>
      <c r="BJ244" s="17" t="s">
        <v>81</v>
      </c>
      <c r="BK244" s="158">
        <f>ROUND(I244*H244,2)</f>
        <v>0</v>
      </c>
      <c r="BL244" s="17" t="s">
        <v>154</v>
      </c>
      <c r="BM244" s="157" t="s">
        <v>1574</v>
      </c>
    </row>
    <row r="245" spans="1:65" s="2" customFormat="1" ht="24.15" customHeight="1">
      <c r="A245" s="32"/>
      <c r="B245" s="144"/>
      <c r="C245" s="176" t="s">
        <v>528</v>
      </c>
      <c r="D245" s="176" t="s">
        <v>267</v>
      </c>
      <c r="E245" s="177" t="s">
        <v>1575</v>
      </c>
      <c r="F245" s="178" t="s">
        <v>1576</v>
      </c>
      <c r="G245" s="179" t="s">
        <v>153</v>
      </c>
      <c r="H245" s="180">
        <v>49.923999999999999</v>
      </c>
      <c r="I245" s="181"/>
      <c r="J245" s="182">
        <f>ROUND(I245*H245,2)</f>
        <v>0</v>
      </c>
      <c r="K245" s="183"/>
      <c r="L245" s="184"/>
      <c r="M245" s="185" t="s">
        <v>1</v>
      </c>
      <c r="N245" s="186" t="s">
        <v>38</v>
      </c>
      <c r="O245" s="58"/>
      <c r="P245" s="155">
        <f>O245*H245</f>
        <v>0</v>
      </c>
      <c r="Q245" s="155">
        <v>3.8999999999999998E-3</v>
      </c>
      <c r="R245" s="155">
        <f>Q245*H245</f>
        <v>0.19470359999999998</v>
      </c>
      <c r="S245" s="155">
        <v>0</v>
      </c>
      <c r="T245" s="15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7" t="s">
        <v>230</v>
      </c>
      <c r="AT245" s="157" t="s">
        <v>267</v>
      </c>
      <c r="AU245" s="157" t="s">
        <v>83</v>
      </c>
      <c r="AY245" s="17" t="s">
        <v>148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7" t="s">
        <v>81</v>
      </c>
      <c r="BK245" s="158">
        <f>ROUND(I245*H245,2)</f>
        <v>0</v>
      </c>
      <c r="BL245" s="17" t="s">
        <v>154</v>
      </c>
      <c r="BM245" s="157" t="s">
        <v>1577</v>
      </c>
    </row>
    <row r="246" spans="1:65" s="13" customFormat="1" ht="10.199999999999999">
      <c r="B246" s="159"/>
      <c r="D246" s="160" t="s">
        <v>156</v>
      </c>
      <c r="F246" s="162" t="s">
        <v>1578</v>
      </c>
      <c r="H246" s="163">
        <v>49.923999999999999</v>
      </c>
      <c r="I246" s="164"/>
      <c r="L246" s="159"/>
      <c r="M246" s="165"/>
      <c r="N246" s="166"/>
      <c r="O246" s="166"/>
      <c r="P246" s="166"/>
      <c r="Q246" s="166"/>
      <c r="R246" s="166"/>
      <c r="S246" s="166"/>
      <c r="T246" s="167"/>
      <c r="AT246" s="161" t="s">
        <v>156</v>
      </c>
      <c r="AU246" s="161" t="s">
        <v>83</v>
      </c>
      <c r="AV246" s="13" t="s">
        <v>83</v>
      </c>
      <c r="AW246" s="13" t="s">
        <v>3</v>
      </c>
      <c r="AX246" s="13" t="s">
        <v>81</v>
      </c>
      <c r="AY246" s="161" t="s">
        <v>148</v>
      </c>
    </row>
    <row r="247" spans="1:65" s="2" customFormat="1" ht="33" customHeight="1">
      <c r="A247" s="32"/>
      <c r="B247" s="144"/>
      <c r="C247" s="145" t="s">
        <v>533</v>
      </c>
      <c r="D247" s="145" t="s">
        <v>150</v>
      </c>
      <c r="E247" s="146" t="s">
        <v>1579</v>
      </c>
      <c r="F247" s="147" t="s">
        <v>1580</v>
      </c>
      <c r="G247" s="148" t="s">
        <v>153</v>
      </c>
      <c r="H247" s="149">
        <v>204.43</v>
      </c>
      <c r="I247" s="150"/>
      <c r="J247" s="151">
        <f>ROUND(I247*H247,2)</f>
        <v>0</v>
      </c>
      <c r="K247" s="152"/>
      <c r="L247" s="33"/>
      <c r="M247" s="153" t="s">
        <v>1</v>
      </c>
      <c r="N247" s="154" t="s">
        <v>38</v>
      </c>
      <c r="O247" s="58"/>
      <c r="P247" s="155">
        <f>O247*H247</f>
        <v>0</v>
      </c>
      <c r="Q247" s="155">
        <v>2.0000000000000002E-5</v>
      </c>
      <c r="R247" s="155">
        <f>Q247*H247</f>
        <v>4.0886000000000004E-3</v>
      </c>
      <c r="S247" s="155">
        <v>0</v>
      </c>
      <c r="T247" s="156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7" t="s">
        <v>154</v>
      </c>
      <c r="AT247" s="157" t="s">
        <v>150</v>
      </c>
      <c r="AU247" s="157" t="s">
        <v>83</v>
      </c>
      <c r="AY247" s="17" t="s">
        <v>148</v>
      </c>
      <c r="BE247" s="158">
        <f>IF(N247="základní",J247,0)</f>
        <v>0</v>
      </c>
      <c r="BF247" s="158">
        <f>IF(N247="snížená",J247,0)</f>
        <v>0</v>
      </c>
      <c r="BG247" s="158">
        <f>IF(N247="zákl. přenesená",J247,0)</f>
        <v>0</v>
      </c>
      <c r="BH247" s="158">
        <f>IF(N247="sníž. přenesená",J247,0)</f>
        <v>0</v>
      </c>
      <c r="BI247" s="158">
        <f>IF(N247="nulová",J247,0)</f>
        <v>0</v>
      </c>
      <c r="BJ247" s="17" t="s">
        <v>81</v>
      </c>
      <c r="BK247" s="158">
        <f>ROUND(I247*H247,2)</f>
        <v>0</v>
      </c>
      <c r="BL247" s="17" t="s">
        <v>154</v>
      </c>
      <c r="BM247" s="157" t="s">
        <v>1581</v>
      </c>
    </row>
    <row r="248" spans="1:65" s="2" customFormat="1" ht="24.15" customHeight="1">
      <c r="A248" s="32"/>
      <c r="B248" s="144"/>
      <c r="C248" s="176" t="s">
        <v>536</v>
      </c>
      <c r="D248" s="176" t="s">
        <v>267</v>
      </c>
      <c r="E248" s="177" t="s">
        <v>1582</v>
      </c>
      <c r="F248" s="178" t="s">
        <v>1583</v>
      </c>
      <c r="G248" s="179" t="s">
        <v>153</v>
      </c>
      <c r="H248" s="180">
        <v>210.56299999999999</v>
      </c>
      <c r="I248" s="181"/>
      <c r="J248" s="182">
        <f>ROUND(I248*H248,2)</f>
        <v>0</v>
      </c>
      <c r="K248" s="183"/>
      <c r="L248" s="184"/>
      <c r="M248" s="185" t="s">
        <v>1</v>
      </c>
      <c r="N248" s="186" t="s">
        <v>38</v>
      </c>
      <c r="O248" s="58"/>
      <c r="P248" s="155">
        <f>O248*H248</f>
        <v>0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230</v>
      </c>
      <c r="AT248" s="157" t="s">
        <v>267</v>
      </c>
      <c r="AU248" s="157" t="s">
        <v>83</v>
      </c>
      <c r="AY248" s="17" t="s">
        <v>148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7" t="s">
        <v>81</v>
      </c>
      <c r="BK248" s="158">
        <f>ROUND(I248*H248,2)</f>
        <v>0</v>
      </c>
      <c r="BL248" s="17" t="s">
        <v>154</v>
      </c>
      <c r="BM248" s="157" t="s">
        <v>1584</v>
      </c>
    </row>
    <row r="249" spans="1:65" s="13" customFormat="1" ht="10.199999999999999">
      <c r="B249" s="159"/>
      <c r="D249" s="160" t="s">
        <v>156</v>
      </c>
      <c r="F249" s="162" t="s">
        <v>1585</v>
      </c>
      <c r="H249" s="163">
        <v>210.56299999999999</v>
      </c>
      <c r="I249" s="164"/>
      <c r="L249" s="159"/>
      <c r="M249" s="165"/>
      <c r="N249" s="166"/>
      <c r="O249" s="166"/>
      <c r="P249" s="166"/>
      <c r="Q249" s="166"/>
      <c r="R249" s="166"/>
      <c r="S249" s="166"/>
      <c r="T249" s="167"/>
      <c r="AT249" s="161" t="s">
        <v>156</v>
      </c>
      <c r="AU249" s="161" t="s">
        <v>83</v>
      </c>
      <c r="AV249" s="13" t="s">
        <v>83</v>
      </c>
      <c r="AW249" s="13" t="s">
        <v>3</v>
      </c>
      <c r="AX249" s="13" t="s">
        <v>81</v>
      </c>
      <c r="AY249" s="161" t="s">
        <v>148</v>
      </c>
    </row>
    <row r="250" spans="1:65" s="2" customFormat="1" ht="33" customHeight="1">
      <c r="A250" s="32"/>
      <c r="B250" s="144"/>
      <c r="C250" s="145" t="s">
        <v>541</v>
      </c>
      <c r="D250" s="145" t="s">
        <v>150</v>
      </c>
      <c r="E250" s="146" t="s">
        <v>320</v>
      </c>
      <c r="F250" s="147" t="s">
        <v>321</v>
      </c>
      <c r="G250" s="148" t="s">
        <v>322</v>
      </c>
      <c r="H250" s="149">
        <v>18</v>
      </c>
      <c r="I250" s="150"/>
      <c r="J250" s="151">
        <f t="shared" ref="J250:J262" si="0">ROUND(I250*H250,2)</f>
        <v>0</v>
      </c>
      <c r="K250" s="152"/>
      <c r="L250" s="33"/>
      <c r="M250" s="153" t="s">
        <v>1</v>
      </c>
      <c r="N250" s="154" t="s">
        <v>38</v>
      </c>
      <c r="O250" s="58"/>
      <c r="P250" s="155">
        <f t="shared" ref="P250:P262" si="1">O250*H250</f>
        <v>0</v>
      </c>
      <c r="Q250" s="155">
        <v>0</v>
      </c>
      <c r="R250" s="155">
        <f t="shared" ref="R250:R262" si="2">Q250*H250</f>
        <v>0</v>
      </c>
      <c r="S250" s="155">
        <v>0</v>
      </c>
      <c r="T250" s="156">
        <f t="shared" ref="T250:T262" si="3"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7" t="s">
        <v>154</v>
      </c>
      <c r="AT250" s="157" t="s">
        <v>150</v>
      </c>
      <c r="AU250" s="157" t="s">
        <v>83</v>
      </c>
      <c r="AY250" s="17" t="s">
        <v>148</v>
      </c>
      <c r="BE250" s="158">
        <f t="shared" ref="BE250:BE262" si="4">IF(N250="základní",J250,0)</f>
        <v>0</v>
      </c>
      <c r="BF250" s="158">
        <f t="shared" ref="BF250:BF262" si="5">IF(N250="snížená",J250,0)</f>
        <v>0</v>
      </c>
      <c r="BG250" s="158">
        <f t="shared" ref="BG250:BG262" si="6">IF(N250="zákl. přenesená",J250,0)</f>
        <v>0</v>
      </c>
      <c r="BH250" s="158">
        <f t="shared" ref="BH250:BH262" si="7">IF(N250="sníž. přenesená",J250,0)</f>
        <v>0</v>
      </c>
      <c r="BI250" s="158">
        <f t="shared" ref="BI250:BI262" si="8">IF(N250="nulová",J250,0)</f>
        <v>0</v>
      </c>
      <c r="BJ250" s="17" t="s">
        <v>81</v>
      </c>
      <c r="BK250" s="158">
        <f t="shared" ref="BK250:BK262" si="9">ROUND(I250*H250,2)</f>
        <v>0</v>
      </c>
      <c r="BL250" s="17" t="s">
        <v>154</v>
      </c>
      <c r="BM250" s="157" t="s">
        <v>1586</v>
      </c>
    </row>
    <row r="251" spans="1:65" s="2" customFormat="1" ht="16.5" customHeight="1">
      <c r="A251" s="32"/>
      <c r="B251" s="144"/>
      <c r="C251" s="176" t="s">
        <v>753</v>
      </c>
      <c r="D251" s="176" t="s">
        <v>267</v>
      </c>
      <c r="E251" s="177" t="s">
        <v>1587</v>
      </c>
      <c r="F251" s="178" t="s">
        <v>1588</v>
      </c>
      <c r="G251" s="179" t="s">
        <v>322</v>
      </c>
      <c r="H251" s="180">
        <v>9</v>
      </c>
      <c r="I251" s="181"/>
      <c r="J251" s="182">
        <f t="shared" si="0"/>
        <v>0</v>
      </c>
      <c r="K251" s="183"/>
      <c r="L251" s="184"/>
      <c r="M251" s="185" t="s">
        <v>1</v>
      </c>
      <c r="N251" s="186" t="s">
        <v>38</v>
      </c>
      <c r="O251" s="58"/>
      <c r="P251" s="155">
        <f t="shared" si="1"/>
        <v>0</v>
      </c>
      <c r="Q251" s="155">
        <v>5.4000000000000001E-4</v>
      </c>
      <c r="R251" s="155">
        <f t="shared" si="2"/>
        <v>4.8599999999999997E-3</v>
      </c>
      <c r="S251" s="155">
        <v>0</v>
      </c>
      <c r="T251" s="156">
        <f t="shared" si="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230</v>
      </c>
      <c r="AT251" s="157" t="s">
        <v>267</v>
      </c>
      <c r="AU251" s="157" t="s">
        <v>83</v>
      </c>
      <c r="AY251" s="17" t="s">
        <v>148</v>
      </c>
      <c r="BE251" s="158">
        <f t="shared" si="4"/>
        <v>0</v>
      </c>
      <c r="BF251" s="158">
        <f t="shared" si="5"/>
        <v>0</v>
      </c>
      <c r="BG251" s="158">
        <f t="shared" si="6"/>
        <v>0</v>
      </c>
      <c r="BH251" s="158">
        <f t="shared" si="7"/>
        <v>0</v>
      </c>
      <c r="BI251" s="158">
        <f t="shared" si="8"/>
        <v>0</v>
      </c>
      <c r="BJ251" s="17" t="s">
        <v>81</v>
      </c>
      <c r="BK251" s="158">
        <f t="shared" si="9"/>
        <v>0</v>
      </c>
      <c r="BL251" s="17" t="s">
        <v>154</v>
      </c>
      <c r="BM251" s="157" t="s">
        <v>1589</v>
      </c>
    </row>
    <row r="252" spans="1:65" s="2" customFormat="1" ht="16.5" customHeight="1">
      <c r="A252" s="32"/>
      <c r="B252" s="144"/>
      <c r="C252" s="176" t="s">
        <v>757</v>
      </c>
      <c r="D252" s="176" t="s">
        <v>267</v>
      </c>
      <c r="E252" s="177" t="s">
        <v>325</v>
      </c>
      <c r="F252" s="178" t="s">
        <v>326</v>
      </c>
      <c r="G252" s="179" t="s">
        <v>322</v>
      </c>
      <c r="H252" s="180">
        <v>9</v>
      </c>
      <c r="I252" s="181"/>
      <c r="J252" s="182">
        <f t="shared" si="0"/>
        <v>0</v>
      </c>
      <c r="K252" s="183"/>
      <c r="L252" s="184"/>
      <c r="M252" s="185" t="s">
        <v>1</v>
      </c>
      <c r="N252" s="186" t="s">
        <v>38</v>
      </c>
      <c r="O252" s="58"/>
      <c r="P252" s="155">
        <f t="shared" si="1"/>
        <v>0</v>
      </c>
      <c r="Q252" s="155">
        <v>6.4000000000000005E-4</v>
      </c>
      <c r="R252" s="155">
        <f t="shared" si="2"/>
        <v>5.7600000000000004E-3</v>
      </c>
      <c r="S252" s="155">
        <v>0</v>
      </c>
      <c r="T252" s="156">
        <f t="shared" si="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7" t="s">
        <v>230</v>
      </c>
      <c r="AT252" s="157" t="s">
        <v>267</v>
      </c>
      <c r="AU252" s="157" t="s">
        <v>83</v>
      </c>
      <c r="AY252" s="17" t="s">
        <v>148</v>
      </c>
      <c r="BE252" s="158">
        <f t="shared" si="4"/>
        <v>0</v>
      </c>
      <c r="BF252" s="158">
        <f t="shared" si="5"/>
        <v>0</v>
      </c>
      <c r="BG252" s="158">
        <f t="shared" si="6"/>
        <v>0</v>
      </c>
      <c r="BH252" s="158">
        <f t="shared" si="7"/>
        <v>0</v>
      </c>
      <c r="BI252" s="158">
        <f t="shared" si="8"/>
        <v>0</v>
      </c>
      <c r="BJ252" s="17" t="s">
        <v>81</v>
      </c>
      <c r="BK252" s="158">
        <f t="shared" si="9"/>
        <v>0</v>
      </c>
      <c r="BL252" s="17" t="s">
        <v>154</v>
      </c>
      <c r="BM252" s="157" t="s">
        <v>1590</v>
      </c>
    </row>
    <row r="253" spans="1:65" s="2" customFormat="1" ht="16.5" customHeight="1">
      <c r="A253" s="32"/>
      <c r="B253" s="144"/>
      <c r="C253" s="145" t="s">
        <v>761</v>
      </c>
      <c r="D253" s="145" t="s">
        <v>150</v>
      </c>
      <c r="E253" s="146" t="s">
        <v>333</v>
      </c>
      <c r="F253" s="147" t="s">
        <v>334</v>
      </c>
      <c r="G253" s="148" t="s">
        <v>322</v>
      </c>
      <c r="H253" s="149">
        <v>9</v>
      </c>
      <c r="I253" s="150"/>
      <c r="J253" s="151">
        <f t="shared" si="0"/>
        <v>0</v>
      </c>
      <c r="K253" s="152"/>
      <c r="L253" s="33"/>
      <c r="M253" s="153" t="s">
        <v>1</v>
      </c>
      <c r="N253" s="154" t="s">
        <v>38</v>
      </c>
      <c r="O253" s="58"/>
      <c r="P253" s="155">
        <f t="shared" si="1"/>
        <v>0</v>
      </c>
      <c r="Q253" s="155">
        <v>0</v>
      </c>
      <c r="R253" s="155">
        <f t="shared" si="2"/>
        <v>0</v>
      </c>
      <c r="S253" s="155">
        <v>0</v>
      </c>
      <c r="T253" s="156">
        <f t="shared" si="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154</v>
      </c>
      <c r="AT253" s="157" t="s">
        <v>150</v>
      </c>
      <c r="AU253" s="157" t="s">
        <v>83</v>
      </c>
      <c r="AY253" s="17" t="s">
        <v>148</v>
      </c>
      <c r="BE253" s="158">
        <f t="shared" si="4"/>
        <v>0</v>
      </c>
      <c r="BF253" s="158">
        <f t="shared" si="5"/>
        <v>0</v>
      </c>
      <c r="BG253" s="158">
        <f t="shared" si="6"/>
        <v>0</v>
      </c>
      <c r="BH253" s="158">
        <f t="shared" si="7"/>
        <v>0</v>
      </c>
      <c r="BI253" s="158">
        <f t="shared" si="8"/>
        <v>0</v>
      </c>
      <c r="BJ253" s="17" t="s">
        <v>81</v>
      </c>
      <c r="BK253" s="158">
        <f t="shared" si="9"/>
        <v>0</v>
      </c>
      <c r="BL253" s="17" t="s">
        <v>154</v>
      </c>
      <c r="BM253" s="157" t="s">
        <v>1591</v>
      </c>
    </row>
    <row r="254" spans="1:65" s="2" customFormat="1" ht="16.5" customHeight="1">
      <c r="A254" s="32"/>
      <c r="B254" s="144"/>
      <c r="C254" s="176" t="s">
        <v>765</v>
      </c>
      <c r="D254" s="176" t="s">
        <v>267</v>
      </c>
      <c r="E254" s="177" t="s">
        <v>1592</v>
      </c>
      <c r="F254" s="178" t="s">
        <v>1593</v>
      </c>
      <c r="G254" s="179" t="s">
        <v>322</v>
      </c>
      <c r="H254" s="180">
        <v>9</v>
      </c>
      <c r="I254" s="181"/>
      <c r="J254" s="182">
        <f t="shared" si="0"/>
        <v>0</v>
      </c>
      <c r="K254" s="183"/>
      <c r="L254" s="184"/>
      <c r="M254" s="185" t="s">
        <v>1</v>
      </c>
      <c r="N254" s="186" t="s">
        <v>38</v>
      </c>
      <c r="O254" s="58"/>
      <c r="P254" s="155">
        <f t="shared" si="1"/>
        <v>0</v>
      </c>
      <c r="Q254" s="155">
        <v>2.9E-4</v>
      </c>
      <c r="R254" s="155">
        <f t="shared" si="2"/>
        <v>2.6099999999999999E-3</v>
      </c>
      <c r="S254" s="155">
        <v>0</v>
      </c>
      <c r="T254" s="156">
        <f t="shared" si="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7" t="s">
        <v>230</v>
      </c>
      <c r="AT254" s="157" t="s">
        <v>267</v>
      </c>
      <c r="AU254" s="157" t="s">
        <v>83</v>
      </c>
      <c r="AY254" s="17" t="s">
        <v>148</v>
      </c>
      <c r="BE254" s="158">
        <f t="shared" si="4"/>
        <v>0</v>
      </c>
      <c r="BF254" s="158">
        <f t="shared" si="5"/>
        <v>0</v>
      </c>
      <c r="BG254" s="158">
        <f t="shared" si="6"/>
        <v>0</v>
      </c>
      <c r="BH254" s="158">
        <f t="shared" si="7"/>
        <v>0</v>
      </c>
      <c r="BI254" s="158">
        <f t="shared" si="8"/>
        <v>0</v>
      </c>
      <c r="BJ254" s="17" t="s">
        <v>81</v>
      </c>
      <c r="BK254" s="158">
        <f t="shared" si="9"/>
        <v>0</v>
      </c>
      <c r="BL254" s="17" t="s">
        <v>154</v>
      </c>
      <c r="BM254" s="157" t="s">
        <v>1594</v>
      </c>
    </row>
    <row r="255" spans="1:65" s="2" customFormat="1" ht="16.5" customHeight="1">
      <c r="A255" s="32"/>
      <c r="B255" s="144"/>
      <c r="C255" s="145" t="s">
        <v>769</v>
      </c>
      <c r="D255" s="145" t="s">
        <v>150</v>
      </c>
      <c r="E255" s="146" t="s">
        <v>1595</v>
      </c>
      <c r="F255" s="147" t="s">
        <v>1596</v>
      </c>
      <c r="G255" s="148" t="s">
        <v>322</v>
      </c>
      <c r="H255" s="149">
        <v>1</v>
      </c>
      <c r="I255" s="150"/>
      <c r="J255" s="151">
        <f t="shared" si="0"/>
        <v>0</v>
      </c>
      <c r="K255" s="152"/>
      <c r="L255" s="33"/>
      <c r="M255" s="153" t="s">
        <v>1</v>
      </c>
      <c r="N255" s="154" t="s">
        <v>38</v>
      </c>
      <c r="O255" s="58"/>
      <c r="P255" s="155">
        <f t="shared" si="1"/>
        <v>0</v>
      </c>
      <c r="Q255" s="155">
        <v>1.0000000000000001E-5</v>
      </c>
      <c r="R255" s="155">
        <f t="shared" si="2"/>
        <v>1.0000000000000001E-5</v>
      </c>
      <c r="S255" s="155">
        <v>0</v>
      </c>
      <c r="T255" s="156">
        <f t="shared" si="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7" t="s">
        <v>154</v>
      </c>
      <c r="AT255" s="157" t="s">
        <v>150</v>
      </c>
      <c r="AU255" s="157" t="s">
        <v>83</v>
      </c>
      <c r="AY255" s="17" t="s">
        <v>148</v>
      </c>
      <c r="BE255" s="158">
        <f t="shared" si="4"/>
        <v>0</v>
      </c>
      <c r="BF255" s="158">
        <f t="shared" si="5"/>
        <v>0</v>
      </c>
      <c r="BG255" s="158">
        <f t="shared" si="6"/>
        <v>0</v>
      </c>
      <c r="BH255" s="158">
        <f t="shared" si="7"/>
        <v>0</v>
      </c>
      <c r="BI255" s="158">
        <f t="shared" si="8"/>
        <v>0</v>
      </c>
      <c r="BJ255" s="17" t="s">
        <v>81</v>
      </c>
      <c r="BK255" s="158">
        <f t="shared" si="9"/>
        <v>0</v>
      </c>
      <c r="BL255" s="17" t="s">
        <v>154</v>
      </c>
      <c r="BM255" s="157" t="s">
        <v>1597</v>
      </c>
    </row>
    <row r="256" spans="1:65" s="2" customFormat="1" ht="16.5" customHeight="1">
      <c r="A256" s="32"/>
      <c r="B256" s="144"/>
      <c r="C256" s="176" t="s">
        <v>776</v>
      </c>
      <c r="D256" s="176" t="s">
        <v>267</v>
      </c>
      <c r="E256" s="177" t="s">
        <v>1598</v>
      </c>
      <c r="F256" s="178" t="s">
        <v>1599</v>
      </c>
      <c r="G256" s="179" t="s">
        <v>322</v>
      </c>
      <c r="H256" s="180">
        <v>1</v>
      </c>
      <c r="I256" s="181"/>
      <c r="J256" s="182">
        <f t="shared" si="0"/>
        <v>0</v>
      </c>
      <c r="K256" s="183"/>
      <c r="L256" s="184"/>
      <c r="M256" s="185" t="s">
        <v>1</v>
      </c>
      <c r="N256" s="186" t="s">
        <v>38</v>
      </c>
      <c r="O256" s="58"/>
      <c r="P256" s="155">
        <f t="shared" si="1"/>
        <v>0</v>
      </c>
      <c r="Q256" s="155">
        <v>8.0000000000000004E-4</v>
      </c>
      <c r="R256" s="155">
        <f t="shared" si="2"/>
        <v>8.0000000000000004E-4</v>
      </c>
      <c r="S256" s="155">
        <v>0</v>
      </c>
      <c r="T256" s="156">
        <f t="shared" si="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230</v>
      </c>
      <c r="AT256" s="157" t="s">
        <v>267</v>
      </c>
      <c r="AU256" s="157" t="s">
        <v>83</v>
      </c>
      <c r="AY256" s="17" t="s">
        <v>148</v>
      </c>
      <c r="BE256" s="158">
        <f t="shared" si="4"/>
        <v>0</v>
      </c>
      <c r="BF256" s="158">
        <f t="shared" si="5"/>
        <v>0</v>
      </c>
      <c r="BG256" s="158">
        <f t="shared" si="6"/>
        <v>0</v>
      </c>
      <c r="BH256" s="158">
        <f t="shared" si="7"/>
        <v>0</v>
      </c>
      <c r="BI256" s="158">
        <f t="shared" si="8"/>
        <v>0</v>
      </c>
      <c r="BJ256" s="17" t="s">
        <v>81</v>
      </c>
      <c r="BK256" s="158">
        <f t="shared" si="9"/>
        <v>0</v>
      </c>
      <c r="BL256" s="17" t="s">
        <v>154</v>
      </c>
      <c r="BM256" s="157" t="s">
        <v>1600</v>
      </c>
    </row>
    <row r="257" spans="1:65" s="2" customFormat="1" ht="24.15" customHeight="1">
      <c r="A257" s="32"/>
      <c r="B257" s="144"/>
      <c r="C257" s="145" t="s">
        <v>783</v>
      </c>
      <c r="D257" s="145" t="s">
        <v>150</v>
      </c>
      <c r="E257" s="146" t="s">
        <v>341</v>
      </c>
      <c r="F257" s="147" t="s">
        <v>342</v>
      </c>
      <c r="G257" s="148" t="s">
        <v>343</v>
      </c>
      <c r="H257" s="149">
        <v>9</v>
      </c>
      <c r="I257" s="150"/>
      <c r="J257" s="151">
        <f t="shared" si="0"/>
        <v>0</v>
      </c>
      <c r="K257" s="152"/>
      <c r="L257" s="33"/>
      <c r="M257" s="153" t="s">
        <v>1</v>
      </c>
      <c r="N257" s="154" t="s">
        <v>38</v>
      </c>
      <c r="O257" s="58"/>
      <c r="P257" s="155">
        <f t="shared" si="1"/>
        <v>0</v>
      </c>
      <c r="Q257" s="155">
        <v>1E-4</v>
      </c>
      <c r="R257" s="155">
        <f t="shared" si="2"/>
        <v>9.0000000000000008E-4</v>
      </c>
      <c r="S257" s="155">
        <v>0</v>
      </c>
      <c r="T257" s="156">
        <f t="shared" si="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7" t="s">
        <v>154</v>
      </c>
      <c r="AT257" s="157" t="s">
        <v>150</v>
      </c>
      <c r="AU257" s="157" t="s">
        <v>83</v>
      </c>
      <c r="AY257" s="17" t="s">
        <v>148</v>
      </c>
      <c r="BE257" s="158">
        <f t="shared" si="4"/>
        <v>0</v>
      </c>
      <c r="BF257" s="158">
        <f t="shared" si="5"/>
        <v>0</v>
      </c>
      <c r="BG257" s="158">
        <f t="shared" si="6"/>
        <v>0</v>
      </c>
      <c r="BH257" s="158">
        <f t="shared" si="7"/>
        <v>0</v>
      </c>
      <c r="BI257" s="158">
        <f t="shared" si="8"/>
        <v>0</v>
      </c>
      <c r="BJ257" s="17" t="s">
        <v>81</v>
      </c>
      <c r="BK257" s="158">
        <f t="shared" si="9"/>
        <v>0</v>
      </c>
      <c r="BL257" s="17" t="s">
        <v>154</v>
      </c>
      <c r="BM257" s="157" t="s">
        <v>1601</v>
      </c>
    </row>
    <row r="258" spans="1:65" s="2" customFormat="1" ht="33" customHeight="1">
      <c r="A258" s="32"/>
      <c r="B258" s="144"/>
      <c r="C258" s="145" t="s">
        <v>787</v>
      </c>
      <c r="D258" s="145" t="s">
        <v>150</v>
      </c>
      <c r="E258" s="146" t="s">
        <v>1602</v>
      </c>
      <c r="F258" s="147" t="s">
        <v>1603</v>
      </c>
      <c r="G258" s="148" t="s">
        <v>543</v>
      </c>
      <c r="H258" s="149">
        <v>7</v>
      </c>
      <c r="I258" s="150"/>
      <c r="J258" s="151">
        <f t="shared" si="0"/>
        <v>0</v>
      </c>
      <c r="K258" s="152"/>
      <c r="L258" s="33"/>
      <c r="M258" s="153" t="s">
        <v>1</v>
      </c>
      <c r="N258" s="154" t="s">
        <v>38</v>
      </c>
      <c r="O258" s="58"/>
      <c r="P258" s="155">
        <f t="shared" si="1"/>
        <v>0</v>
      </c>
      <c r="Q258" s="155">
        <v>0</v>
      </c>
      <c r="R258" s="155">
        <f t="shared" si="2"/>
        <v>0</v>
      </c>
      <c r="S258" s="155">
        <v>0</v>
      </c>
      <c r="T258" s="156">
        <f t="shared" si="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154</v>
      </c>
      <c r="AT258" s="157" t="s">
        <v>150</v>
      </c>
      <c r="AU258" s="157" t="s">
        <v>83</v>
      </c>
      <c r="AY258" s="17" t="s">
        <v>148</v>
      </c>
      <c r="BE258" s="158">
        <f t="shared" si="4"/>
        <v>0</v>
      </c>
      <c r="BF258" s="158">
        <f t="shared" si="5"/>
        <v>0</v>
      </c>
      <c r="BG258" s="158">
        <f t="shared" si="6"/>
        <v>0</v>
      </c>
      <c r="BH258" s="158">
        <f t="shared" si="7"/>
        <v>0</v>
      </c>
      <c r="BI258" s="158">
        <f t="shared" si="8"/>
        <v>0</v>
      </c>
      <c r="BJ258" s="17" t="s">
        <v>81</v>
      </c>
      <c r="BK258" s="158">
        <f t="shared" si="9"/>
        <v>0</v>
      </c>
      <c r="BL258" s="17" t="s">
        <v>154</v>
      </c>
      <c r="BM258" s="157" t="s">
        <v>1604</v>
      </c>
    </row>
    <row r="259" spans="1:65" s="2" customFormat="1" ht="24.15" customHeight="1">
      <c r="A259" s="32"/>
      <c r="B259" s="144"/>
      <c r="C259" s="145" t="s">
        <v>791</v>
      </c>
      <c r="D259" s="145" t="s">
        <v>150</v>
      </c>
      <c r="E259" s="146" t="s">
        <v>1605</v>
      </c>
      <c r="F259" s="147" t="s">
        <v>1606</v>
      </c>
      <c r="G259" s="148" t="s">
        <v>543</v>
      </c>
      <c r="H259" s="149">
        <v>7</v>
      </c>
      <c r="I259" s="150"/>
      <c r="J259" s="151">
        <f t="shared" si="0"/>
        <v>0</v>
      </c>
      <c r="K259" s="152"/>
      <c r="L259" s="33"/>
      <c r="M259" s="153" t="s">
        <v>1</v>
      </c>
      <c r="N259" s="154" t="s">
        <v>38</v>
      </c>
      <c r="O259" s="58"/>
      <c r="P259" s="155">
        <f t="shared" si="1"/>
        <v>0</v>
      </c>
      <c r="Q259" s="155">
        <v>0</v>
      </c>
      <c r="R259" s="155">
        <f t="shared" si="2"/>
        <v>0</v>
      </c>
      <c r="S259" s="155">
        <v>0</v>
      </c>
      <c r="T259" s="156">
        <f t="shared" si="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7" t="s">
        <v>154</v>
      </c>
      <c r="AT259" s="157" t="s">
        <v>150</v>
      </c>
      <c r="AU259" s="157" t="s">
        <v>83</v>
      </c>
      <c r="AY259" s="17" t="s">
        <v>148</v>
      </c>
      <c r="BE259" s="158">
        <f t="shared" si="4"/>
        <v>0</v>
      </c>
      <c r="BF259" s="158">
        <f t="shared" si="5"/>
        <v>0</v>
      </c>
      <c r="BG259" s="158">
        <f t="shared" si="6"/>
        <v>0</v>
      </c>
      <c r="BH259" s="158">
        <f t="shared" si="7"/>
        <v>0</v>
      </c>
      <c r="BI259" s="158">
        <f t="shared" si="8"/>
        <v>0</v>
      </c>
      <c r="BJ259" s="17" t="s">
        <v>81</v>
      </c>
      <c r="BK259" s="158">
        <f t="shared" si="9"/>
        <v>0</v>
      </c>
      <c r="BL259" s="17" t="s">
        <v>154</v>
      </c>
      <c r="BM259" s="157" t="s">
        <v>1607</v>
      </c>
    </row>
    <row r="260" spans="1:65" s="2" customFormat="1" ht="24.15" customHeight="1">
      <c r="A260" s="32"/>
      <c r="B260" s="144"/>
      <c r="C260" s="145" t="s">
        <v>796</v>
      </c>
      <c r="D260" s="145" t="s">
        <v>150</v>
      </c>
      <c r="E260" s="146" t="s">
        <v>1608</v>
      </c>
      <c r="F260" s="147" t="s">
        <v>1609</v>
      </c>
      <c r="G260" s="148" t="s">
        <v>543</v>
      </c>
      <c r="H260" s="149">
        <v>1</v>
      </c>
      <c r="I260" s="150"/>
      <c r="J260" s="151">
        <f t="shared" si="0"/>
        <v>0</v>
      </c>
      <c r="K260" s="152"/>
      <c r="L260" s="33"/>
      <c r="M260" s="153" t="s">
        <v>1</v>
      </c>
      <c r="N260" s="154" t="s">
        <v>38</v>
      </c>
      <c r="O260" s="58"/>
      <c r="P260" s="155">
        <f t="shared" si="1"/>
        <v>0</v>
      </c>
      <c r="Q260" s="155">
        <v>0</v>
      </c>
      <c r="R260" s="155">
        <f t="shared" si="2"/>
        <v>0</v>
      </c>
      <c r="S260" s="155">
        <v>0</v>
      </c>
      <c r="T260" s="156">
        <f t="shared" si="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7" t="s">
        <v>154</v>
      </c>
      <c r="AT260" s="157" t="s">
        <v>150</v>
      </c>
      <c r="AU260" s="157" t="s">
        <v>83</v>
      </c>
      <c r="AY260" s="17" t="s">
        <v>148</v>
      </c>
      <c r="BE260" s="158">
        <f t="shared" si="4"/>
        <v>0</v>
      </c>
      <c r="BF260" s="158">
        <f t="shared" si="5"/>
        <v>0</v>
      </c>
      <c r="BG260" s="158">
        <f t="shared" si="6"/>
        <v>0</v>
      </c>
      <c r="BH260" s="158">
        <f t="shared" si="7"/>
        <v>0</v>
      </c>
      <c r="BI260" s="158">
        <f t="shared" si="8"/>
        <v>0</v>
      </c>
      <c r="BJ260" s="17" t="s">
        <v>81</v>
      </c>
      <c r="BK260" s="158">
        <f t="shared" si="9"/>
        <v>0</v>
      </c>
      <c r="BL260" s="17" t="s">
        <v>154</v>
      </c>
      <c r="BM260" s="157" t="s">
        <v>1610</v>
      </c>
    </row>
    <row r="261" spans="1:65" s="2" customFormat="1" ht="33" customHeight="1">
      <c r="A261" s="32"/>
      <c r="B261" s="144"/>
      <c r="C261" s="145" t="s">
        <v>801</v>
      </c>
      <c r="D261" s="145" t="s">
        <v>150</v>
      </c>
      <c r="E261" s="146" t="s">
        <v>1611</v>
      </c>
      <c r="F261" s="147" t="s">
        <v>1612</v>
      </c>
      <c r="G261" s="148" t="s">
        <v>543</v>
      </c>
      <c r="H261" s="149">
        <v>1</v>
      </c>
      <c r="I261" s="150"/>
      <c r="J261" s="151">
        <f t="shared" si="0"/>
        <v>0</v>
      </c>
      <c r="K261" s="152"/>
      <c r="L261" s="33"/>
      <c r="M261" s="153" t="s">
        <v>1</v>
      </c>
      <c r="N261" s="154" t="s">
        <v>38</v>
      </c>
      <c r="O261" s="58"/>
      <c r="P261" s="155">
        <f t="shared" si="1"/>
        <v>0</v>
      </c>
      <c r="Q261" s="155">
        <v>0</v>
      </c>
      <c r="R261" s="155">
        <f t="shared" si="2"/>
        <v>0</v>
      </c>
      <c r="S261" s="155">
        <v>0</v>
      </c>
      <c r="T261" s="156">
        <f t="shared" si="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154</v>
      </c>
      <c r="AT261" s="157" t="s">
        <v>150</v>
      </c>
      <c r="AU261" s="157" t="s">
        <v>83</v>
      </c>
      <c r="AY261" s="17" t="s">
        <v>148</v>
      </c>
      <c r="BE261" s="158">
        <f t="shared" si="4"/>
        <v>0</v>
      </c>
      <c r="BF261" s="158">
        <f t="shared" si="5"/>
        <v>0</v>
      </c>
      <c r="BG261" s="158">
        <f t="shared" si="6"/>
        <v>0</v>
      </c>
      <c r="BH261" s="158">
        <f t="shared" si="7"/>
        <v>0</v>
      </c>
      <c r="BI261" s="158">
        <f t="shared" si="8"/>
        <v>0</v>
      </c>
      <c r="BJ261" s="17" t="s">
        <v>81</v>
      </c>
      <c r="BK261" s="158">
        <f t="shared" si="9"/>
        <v>0</v>
      </c>
      <c r="BL261" s="17" t="s">
        <v>154</v>
      </c>
      <c r="BM261" s="157" t="s">
        <v>1613</v>
      </c>
    </row>
    <row r="262" spans="1:65" s="2" customFormat="1" ht="21.75" customHeight="1">
      <c r="A262" s="32"/>
      <c r="B262" s="144"/>
      <c r="C262" s="145" t="s">
        <v>805</v>
      </c>
      <c r="D262" s="145" t="s">
        <v>150</v>
      </c>
      <c r="E262" s="146" t="s">
        <v>362</v>
      </c>
      <c r="F262" s="147" t="s">
        <v>363</v>
      </c>
      <c r="G262" s="148" t="s">
        <v>153</v>
      </c>
      <c r="H262" s="149">
        <v>48.47</v>
      </c>
      <c r="I262" s="150"/>
      <c r="J262" s="151">
        <f t="shared" si="0"/>
        <v>0</v>
      </c>
      <c r="K262" s="152"/>
      <c r="L262" s="33"/>
      <c r="M262" s="153" t="s">
        <v>1</v>
      </c>
      <c r="N262" s="154" t="s">
        <v>38</v>
      </c>
      <c r="O262" s="58"/>
      <c r="P262" s="155">
        <f t="shared" si="1"/>
        <v>0</v>
      </c>
      <c r="Q262" s="155">
        <v>1.2999999999999999E-4</v>
      </c>
      <c r="R262" s="155">
        <f t="shared" si="2"/>
        <v>6.3010999999999996E-3</v>
      </c>
      <c r="S262" s="155">
        <v>0</v>
      </c>
      <c r="T262" s="156">
        <f t="shared" si="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154</v>
      </c>
      <c r="AT262" s="157" t="s">
        <v>150</v>
      </c>
      <c r="AU262" s="157" t="s">
        <v>83</v>
      </c>
      <c r="AY262" s="17" t="s">
        <v>148</v>
      </c>
      <c r="BE262" s="158">
        <f t="shared" si="4"/>
        <v>0</v>
      </c>
      <c r="BF262" s="158">
        <f t="shared" si="5"/>
        <v>0</v>
      </c>
      <c r="BG262" s="158">
        <f t="shared" si="6"/>
        <v>0</v>
      </c>
      <c r="BH262" s="158">
        <f t="shared" si="7"/>
        <v>0</v>
      </c>
      <c r="BI262" s="158">
        <f t="shared" si="8"/>
        <v>0</v>
      </c>
      <c r="BJ262" s="17" t="s">
        <v>81</v>
      </c>
      <c r="BK262" s="158">
        <f t="shared" si="9"/>
        <v>0</v>
      </c>
      <c r="BL262" s="17" t="s">
        <v>154</v>
      </c>
      <c r="BM262" s="157" t="s">
        <v>1614</v>
      </c>
    </row>
    <row r="263" spans="1:65" s="12" customFormat="1" ht="22.8" customHeight="1">
      <c r="B263" s="131"/>
      <c r="D263" s="132" t="s">
        <v>72</v>
      </c>
      <c r="E263" s="142" t="s">
        <v>365</v>
      </c>
      <c r="F263" s="142" t="s">
        <v>366</v>
      </c>
      <c r="I263" s="134"/>
      <c r="J263" s="143">
        <f>BK263</f>
        <v>0</v>
      </c>
      <c r="L263" s="131"/>
      <c r="M263" s="136"/>
      <c r="N263" s="137"/>
      <c r="O263" s="137"/>
      <c r="P263" s="138">
        <f>P264</f>
        <v>0</v>
      </c>
      <c r="Q263" s="137"/>
      <c r="R263" s="138">
        <f>R264</f>
        <v>0</v>
      </c>
      <c r="S263" s="137"/>
      <c r="T263" s="139">
        <f>T264</f>
        <v>0</v>
      </c>
      <c r="AR263" s="132" t="s">
        <v>81</v>
      </c>
      <c r="AT263" s="140" t="s">
        <v>72</v>
      </c>
      <c r="AU263" s="140" t="s">
        <v>81</v>
      </c>
      <c r="AY263" s="132" t="s">
        <v>148</v>
      </c>
      <c r="BK263" s="141">
        <f>BK264</f>
        <v>0</v>
      </c>
    </row>
    <row r="264" spans="1:65" s="2" customFormat="1" ht="24.15" customHeight="1">
      <c r="A264" s="32"/>
      <c r="B264" s="144"/>
      <c r="C264" s="145" t="s">
        <v>809</v>
      </c>
      <c r="D264" s="145" t="s">
        <v>150</v>
      </c>
      <c r="E264" s="146" t="s">
        <v>368</v>
      </c>
      <c r="F264" s="147" t="s">
        <v>369</v>
      </c>
      <c r="G264" s="148" t="s">
        <v>257</v>
      </c>
      <c r="H264" s="149">
        <v>377.97500000000002</v>
      </c>
      <c r="I264" s="150"/>
      <c r="J264" s="151">
        <f>ROUND(I264*H264,2)</f>
        <v>0</v>
      </c>
      <c r="K264" s="152"/>
      <c r="L264" s="33"/>
      <c r="M264" s="195" t="s">
        <v>1</v>
      </c>
      <c r="N264" s="196" t="s">
        <v>38</v>
      </c>
      <c r="O264" s="197"/>
      <c r="P264" s="198">
        <f>O264*H264</f>
        <v>0</v>
      </c>
      <c r="Q264" s="198">
        <v>0</v>
      </c>
      <c r="R264" s="198">
        <f>Q264*H264</f>
        <v>0</v>
      </c>
      <c r="S264" s="198">
        <v>0</v>
      </c>
      <c r="T264" s="199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154</v>
      </c>
      <c r="AT264" s="157" t="s">
        <v>150</v>
      </c>
      <c r="AU264" s="157" t="s">
        <v>83</v>
      </c>
      <c r="AY264" s="17" t="s">
        <v>148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7" t="s">
        <v>81</v>
      </c>
      <c r="BK264" s="158">
        <f>ROUND(I264*H264,2)</f>
        <v>0</v>
      </c>
      <c r="BL264" s="17" t="s">
        <v>154</v>
      </c>
      <c r="BM264" s="157" t="s">
        <v>1615</v>
      </c>
    </row>
    <row r="265" spans="1:65" s="2" customFormat="1" ht="6.9" customHeight="1">
      <c r="A265" s="32"/>
      <c r="B265" s="47"/>
      <c r="C265" s="48"/>
      <c r="D265" s="48"/>
      <c r="E265" s="48"/>
      <c r="F265" s="48"/>
      <c r="G265" s="48"/>
      <c r="H265" s="48"/>
      <c r="I265" s="48"/>
      <c r="J265" s="48"/>
      <c r="K265" s="48"/>
      <c r="L265" s="33"/>
      <c r="M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</row>
  </sheetData>
  <autoFilter ref="C123:K264" xr:uid="{00000000-0009-0000-0000-00000B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23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110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4" t="s">
        <v>1616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ROUND((SUM(BE122:BE237)),  2)</f>
        <v>0</v>
      </c>
      <c r="G33" s="32"/>
      <c r="H33" s="32"/>
      <c r="I33" s="100">
        <v>0.21</v>
      </c>
      <c r="J33" s="99">
        <f>ROUND(((SUM(BE122:BE237))*I33),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ROUND((SUM(BF122:BF237)),  2)</f>
        <v>0</v>
      </c>
      <c r="G34" s="32"/>
      <c r="H34" s="32"/>
      <c r="I34" s="100">
        <v>0.15</v>
      </c>
      <c r="J34" s="99">
        <f>ROUND(((SUM(BF122:BF237))*I34),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ROUND((SUM(BG122:BG237)),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ROUND((SUM(BH122:BH237)),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ROUND((SUM(BI122:BI237)),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4" t="str">
        <f>E9</f>
        <v>22-133-5 - SO 18b Dešťová kanalizace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95" customHeight="1">
      <c r="B99" s="116"/>
      <c r="D99" s="117" t="s">
        <v>1422</v>
      </c>
      <c r="E99" s="118"/>
      <c r="F99" s="118"/>
      <c r="G99" s="118"/>
      <c r="H99" s="118"/>
      <c r="I99" s="118"/>
      <c r="J99" s="119">
        <f>J186</f>
        <v>0</v>
      </c>
      <c r="L99" s="116"/>
    </row>
    <row r="100" spans="1:31" s="10" customFormat="1" ht="19.95" customHeight="1">
      <c r="B100" s="116"/>
      <c r="D100" s="117" t="s">
        <v>130</v>
      </c>
      <c r="E100" s="118"/>
      <c r="F100" s="118"/>
      <c r="G100" s="118"/>
      <c r="H100" s="118"/>
      <c r="I100" s="118"/>
      <c r="J100" s="119">
        <f>J189</f>
        <v>0</v>
      </c>
      <c r="L100" s="116"/>
    </row>
    <row r="101" spans="1:31" s="10" customFormat="1" ht="19.95" customHeight="1">
      <c r="B101" s="116"/>
      <c r="D101" s="117" t="s">
        <v>131</v>
      </c>
      <c r="E101" s="118"/>
      <c r="F101" s="118"/>
      <c r="G101" s="118"/>
      <c r="H101" s="118"/>
      <c r="I101" s="118"/>
      <c r="J101" s="119">
        <f>J216</f>
        <v>0</v>
      </c>
      <c r="L101" s="116"/>
    </row>
    <row r="102" spans="1:31" s="10" customFormat="1" ht="19.95" customHeight="1">
      <c r="B102" s="116"/>
      <c r="D102" s="117" t="s">
        <v>132</v>
      </c>
      <c r="E102" s="118"/>
      <c r="F102" s="118"/>
      <c r="G102" s="118"/>
      <c r="H102" s="118"/>
      <c r="I102" s="118"/>
      <c r="J102" s="119">
        <f>J236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133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39" t="str">
        <f>E7</f>
        <v>Rodinné domy u Rybníka</v>
      </c>
      <c r="F112" s="240"/>
      <c r="G112" s="240"/>
      <c r="H112" s="24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121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04" t="str">
        <f>E9</f>
        <v>22-133-5 - SO 18b Dešťová kanalizace</v>
      </c>
      <c r="F114" s="241"/>
      <c r="G114" s="241"/>
      <c r="H114" s="241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F12</f>
        <v xml:space="preserve"> </v>
      </c>
      <c r="G116" s="32"/>
      <c r="H116" s="32"/>
      <c r="I116" s="27" t="s">
        <v>22</v>
      </c>
      <c r="J116" s="55" t="str">
        <f>IF(J12="","",J12)</f>
        <v>1. 4. 2022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15" customHeight="1">
      <c r="A118" s="32"/>
      <c r="B118" s="33"/>
      <c r="C118" s="27" t="s">
        <v>24</v>
      </c>
      <c r="D118" s="32"/>
      <c r="E118" s="32"/>
      <c r="F118" s="25" t="str">
        <f>E15</f>
        <v xml:space="preserve"> </v>
      </c>
      <c r="G118" s="32"/>
      <c r="H118" s="32"/>
      <c r="I118" s="27" t="s">
        <v>29</v>
      </c>
      <c r="J118" s="30" t="str">
        <f>E21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15" customHeight="1">
      <c r="A119" s="32"/>
      <c r="B119" s="33"/>
      <c r="C119" s="27" t="s">
        <v>27</v>
      </c>
      <c r="D119" s="32"/>
      <c r="E119" s="32"/>
      <c r="F119" s="25" t="str">
        <f>IF(E18="","",E18)</f>
        <v>Vyplň údaj</v>
      </c>
      <c r="G119" s="32"/>
      <c r="H119" s="32"/>
      <c r="I119" s="27" t="s">
        <v>30</v>
      </c>
      <c r="J119" s="30" t="str">
        <f>E24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134</v>
      </c>
      <c r="D121" s="123" t="s">
        <v>58</v>
      </c>
      <c r="E121" s="123" t="s">
        <v>54</v>
      </c>
      <c r="F121" s="123" t="s">
        <v>55</v>
      </c>
      <c r="G121" s="123" t="s">
        <v>135</v>
      </c>
      <c r="H121" s="123" t="s">
        <v>136</v>
      </c>
      <c r="I121" s="123" t="s">
        <v>137</v>
      </c>
      <c r="J121" s="124" t="s">
        <v>125</v>
      </c>
      <c r="K121" s="125" t="s">
        <v>138</v>
      </c>
      <c r="L121" s="126"/>
      <c r="M121" s="62" t="s">
        <v>1</v>
      </c>
      <c r="N121" s="63" t="s">
        <v>37</v>
      </c>
      <c r="O121" s="63" t="s">
        <v>139</v>
      </c>
      <c r="P121" s="63" t="s">
        <v>140</v>
      </c>
      <c r="Q121" s="63" t="s">
        <v>141</v>
      </c>
      <c r="R121" s="63" t="s">
        <v>142</v>
      </c>
      <c r="S121" s="63" t="s">
        <v>143</v>
      </c>
      <c r="T121" s="64" t="s">
        <v>144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8" customHeight="1">
      <c r="A122" s="32"/>
      <c r="B122" s="33"/>
      <c r="C122" s="69" t="s">
        <v>145</v>
      </c>
      <c r="D122" s="32"/>
      <c r="E122" s="32"/>
      <c r="F122" s="32"/>
      <c r="G122" s="32"/>
      <c r="H122" s="32"/>
      <c r="I122" s="32"/>
      <c r="J122" s="127">
        <f>BK122</f>
        <v>0</v>
      </c>
      <c r="K122" s="32"/>
      <c r="L122" s="33"/>
      <c r="M122" s="65"/>
      <c r="N122" s="56"/>
      <c r="O122" s="66"/>
      <c r="P122" s="128">
        <f>P123</f>
        <v>0</v>
      </c>
      <c r="Q122" s="66"/>
      <c r="R122" s="128">
        <f>R123</f>
        <v>366.74361148000003</v>
      </c>
      <c r="S122" s="66"/>
      <c r="T122" s="129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72</v>
      </c>
      <c r="AU122" s="17" t="s">
        <v>127</v>
      </c>
      <c r="BK122" s="130">
        <f>BK123</f>
        <v>0</v>
      </c>
    </row>
    <row r="123" spans="1:65" s="12" customFormat="1" ht="25.95" customHeight="1">
      <c r="B123" s="131"/>
      <c r="D123" s="132" t="s">
        <v>72</v>
      </c>
      <c r="E123" s="133" t="s">
        <v>146</v>
      </c>
      <c r="F123" s="133" t="s">
        <v>147</v>
      </c>
      <c r="I123" s="134"/>
      <c r="J123" s="135">
        <f>BK123</f>
        <v>0</v>
      </c>
      <c r="L123" s="131"/>
      <c r="M123" s="136"/>
      <c r="N123" s="137"/>
      <c r="O123" s="137"/>
      <c r="P123" s="138">
        <f>P124+P186+P189+P216+P236</f>
        <v>0</v>
      </c>
      <c r="Q123" s="137"/>
      <c r="R123" s="138">
        <f>R124+R186+R189+R216+R236</f>
        <v>366.74361148000003</v>
      </c>
      <c r="S123" s="137"/>
      <c r="T123" s="139">
        <f>T124+T186+T189+T216+T236</f>
        <v>0</v>
      </c>
      <c r="AR123" s="132" t="s">
        <v>81</v>
      </c>
      <c r="AT123" s="140" t="s">
        <v>72</v>
      </c>
      <c r="AU123" s="140" t="s">
        <v>73</v>
      </c>
      <c r="AY123" s="132" t="s">
        <v>148</v>
      </c>
      <c r="BK123" s="141">
        <f>BK124+BK186+BK189+BK216+BK236</f>
        <v>0</v>
      </c>
    </row>
    <row r="124" spans="1:65" s="12" customFormat="1" ht="22.8" customHeight="1">
      <c r="B124" s="131"/>
      <c r="D124" s="132" t="s">
        <v>72</v>
      </c>
      <c r="E124" s="142" t="s">
        <v>81</v>
      </c>
      <c r="F124" s="142" t="s">
        <v>149</v>
      </c>
      <c r="I124" s="134"/>
      <c r="J124" s="143">
        <f>BK124</f>
        <v>0</v>
      </c>
      <c r="L124" s="131"/>
      <c r="M124" s="136"/>
      <c r="N124" s="137"/>
      <c r="O124" s="137"/>
      <c r="P124" s="138">
        <f>SUM(P125:P185)</f>
        <v>0</v>
      </c>
      <c r="Q124" s="137"/>
      <c r="R124" s="138">
        <f>SUM(R125:R185)</f>
        <v>318.23467732000006</v>
      </c>
      <c r="S124" s="137"/>
      <c r="T124" s="139">
        <f>SUM(T125:T185)</f>
        <v>0</v>
      </c>
      <c r="AR124" s="132" t="s">
        <v>81</v>
      </c>
      <c r="AT124" s="140" t="s">
        <v>72</v>
      </c>
      <c r="AU124" s="140" t="s">
        <v>81</v>
      </c>
      <c r="AY124" s="132" t="s">
        <v>148</v>
      </c>
      <c r="BK124" s="141">
        <f>SUM(BK125:BK185)</f>
        <v>0</v>
      </c>
    </row>
    <row r="125" spans="1:65" s="2" customFormat="1" ht="16.5" customHeight="1">
      <c r="A125" s="32"/>
      <c r="B125" s="144"/>
      <c r="C125" s="145" t="s">
        <v>81</v>
      </c>
      <c r="D125" s="145" t="s">
        <v>150</v>
      </c>
      <c r="E125" s="146" t="s">
        <v>1177</v>
      </c>
      <c r="F125" s="147" t="s">
        <v>1178</v>
      </c>
      <c r="G125" s="148" t="s">
        <v>153</v>
      </c>
      <c r="H125" s="149">
        <v>5</v>
      </c>
      <c r="I125" s="150"/>
      <c r="J125" s="151">
        <f>ROUND(I125*H125,2)</f>
        <v>0</v>
      </c>
      <c r="K125" s="152"/>
      <c r="L125" s="33"/>
      <c r="M125" s="153" t="s">
        <v>1</v>
      </c>
      <c r="N125" s="154" t="s">
        <v>38</v>
      </c>
      <c r="O125" s="58"/>
      <c r="P125" s="155">
        <f>O125*H125</f>
        <v>0</v>
      </c>
      <c r="Q125" s="155">
        <v>2.1930000000000002E-2</v>
      </c>
      <c r="R125" s="155">
        <f>Q125*H125</f>
        <v>0.10965000000000001</v>
      </c>
      <c r="S125" s="155">
        <v>0</v>
      </c>
      <c r="T125" s="15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154</v>
      </c>
      <c r="AT125" s="157" t="s">
        <v>150</v>
      </c>
      <c r="AU125" s="157" t="s">
        <v>83</v>
      </c>
      <c r="AY125" s="17" t="s">
        <v>148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7" t="s">
        <v>81</v>
      </c>
      <c r="BK125" s="158">
        <f>ROUND(I125*H125,2)</f>
        <v>0</v>
      </c>
      <c r="BL125" s="17" t="s">
        <v>154</v>
      </c>
      <c r="BM125" s="157" t="s">
        <v>1617</v>
      </c>
    </row>
    <row r="126" spans="1:65" s="2" customFormat="1" ht="24.15" customHeight="1">
      <c r="A126" s="32"/>
      <c r="B126" s="144"/>
      <c r="C126" s="145" t="s">
        <v>83</v>
      </c>
      <c r="D126" s="145" t="s">
        <v>150</v>
      </c>
      <c r="E126" s="146" t="s">
        <v>559</v>
      </c>
      <c r="F126" s="147" t="s">
        <v>560</v>
      </c>
      <c r="G126" s="148" t="s">
        <v>561</v>
      </c>
      <c r="H126" s="149">
        <v>120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38</v>
      </c>
      <c r="O126" s="58"/>
      <c r="P126" s="155">
        <f>O126*H126</f>
        <v>0</v>
      </c>
      <c r="Q126" s="155">
        <v>3.0000000000000001E-5</v>
      </c>
      <c r="R126" s="155">
        <f>Q126*H126</f>
        <v>3.5999999999999999E-3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154</v>
      </c>
      <c r="AT126" s="157" t="s">
        <v>150</v>
      </c>
      <c r="AU126" s="157" t="s">
        <v>83</v>
      </c>
      <c r="AY126" s="17" t="s">
        <v>148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81</v>
      </c>
      <c r="BK126" s="158">
        <f>ROUND(I126*H126,2)</f>
        <v>0</v>
      </c>
      <c r="BL126" s="17" t="s">
        <v>154</v>
      </c>
      <c r="BM126" s="157" t="s">
        <v>1618</v>
      </c>
    </row>
    <row r="127" spans="1:65" s="2" customFormat="1" ht="24.15" customHeight="1">
      <c r="A127" s="32"/>
      <c r="B127" s="144"/>
      <c r="C127" s="145" t="s">
        <v>162</v>
      </c>
      <c r="D127" s="145" t="s">
        <v>150</v>
      </c>
      <c r="E127" s="146" t="s">
        <v>563</v>
      </c>
      <c r="F127" s="147" t="s">
        <v>564</v>
      </c>
      <c r="G127" s="148" t="s">
        <v>565</v>
      </c>
      <c r="H127" s="149">
        <v>15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154</v>
      </c>
      <c r="AT127" s="157" t="s">
        <v>150</v>
      </c>
      <c r="AU127" s="157" t="s">
        <v>83</v>
      </c>
      <c r="AY127" s="17" t="s">
        <v>148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154</v>
      </c>
      <c r="BM127" s="157" t="s">
        <v>1619</v>
      </c>
    </row>
    <row r="128" spans="1:65" s="2" customFormat="1" ht="24.15" customHeight="1">
      <c r="A128" s="32"/>
      <c r="B128" s="144"/>
      <c r="C128" s="145" t="s">
        <v>154</v>
      </c>
      <c r="D128" s="145" t="s">
        <v>150</v>
      </c>
      <c r="E128" s="146" t="s">
        <v>158</v>
      </c>
      <c r="F128" s="147" t="s">
        <v>159</v>
      </c>
      <c r="G128" s="148" t="s">
        <v>153</v>
      </c>
      <c r="H128" s="149">
        <v>3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38</v>
      </c>
      <c r="O128" s="58"/>
      <c r="P128" s="155">
        <f>O128*H128</f>
        <v>0</v>
      </c>
      <c r="Q128" s="155">
        <v>3.6900000000000002E-2</v>
      </c>
      <c r="R128" s="155">
        <f>Q128*H128</f>
        <v>0.11070000000000001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154</v>
      </c>
      <c r="AT128" s="157" t="s">
        <v>150</v>
      </c>
      <c r="AU128" s="157" t="s">
        <v>83</v>
      </c>
      <c r="AY128" s="17" t="s">
        <v>148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81</v>
      </c>
      <c r="BK128" s="158">
        <f>ROUND(I128*H128,2)</f>
        <v>0</v>
      </c>
      <c r="BL128" s="17" t="s">
        <v>154</v>
      </c>
      <c r="BM128" s="157" t="s">
        <v>1620</v>
      </c>
    </row>
    <row r="129" spans="1:65" s="2" customFormat="1" ht="33" customHeight="1">
      <c r="A129" s="32"/>
      <c r="B129" s="144"/>
      <c r="C129" s="145" t="s">
        <v>202</v>
      </c>
      <c r="D129" s="145" t="s">
        <v>150</v>
      </c>
      <c r="E129" s="146" t="s">
        <v>1182</v>
      </c>
      <c r="F129" s="147" t="s">
        <v>1183</v>
      </c>
      <c r="G129" s="148" t="s">
        <v>165</v>
      </c>
      <c r="H129" s="149">
        <v>1.96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38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154</v>
      </c>
      <c r="AT129" s="157" t="s">
        <v>150</v>
      </c>
      <c r="AU129" s="157" t="s">
        <v>83</v>
      </c>
      <c r="AY129" s="17" t="s">
        <v>148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81</v>
      </c>
      <c r="BK129" s="158">
        <f>ROUND(I129*H129,2)</f>
        <v>0</v>
      </c>
      <c r="BL129" s="17" t="s">
        <v>154</v>
      </c>
      <c r="BM129" s="157" t="s">
        <v>1621</v>
      </c>
    </row>
    <row r="130" spans="1:65" s="13" customFormat="1" ht="10.199999999999999">
      <c r="B130" s="159"/>
      <c r="D130" s="160" t="s">
        <v>156</v>
      </c>
      <c r="E130" s="161" t="s">
        <v>1</v>
      </c>
      <c r="F130" s="162" t="s">
        <v>1622</v>
      </c>
      <c r="H130" s="163">
        <v>1.1200000000000001</v>
      </c>
      <c r="I130" s="164"/>
      <c r="L130" s="159"/>
      <c r="M130" s="165"/>
      <c r="N130" s="166"/>
      <c r="O130" s="166"/>
      <c r="P130" s="166"/>
      <c r="Q130" s="166"/>
      <c r="R130" s="166"/>
      <c r="S130" s="166"/>
      <c r="T130" s="167"/>
      <c r="AT130" s="161" t="s">
        <v>156</v>
      </c>
      <c r="AU130" s="161" t="s">
        <v>83</v>
      </c>
      <c r="AV130" s="13" t="s">
        <v>83</v>
      </c>
      <c r="AW130" s="13" t="s">
        <v>31</v>
      </c>
      <c r="AX130" s="13" t="s">
        <v>73</v>
      </c>
      <c r="AY130" s="161" t="s">
        <v>148</v>
      </c>
    </row>
    <row r="131" spans="1:65" s="13" customFormat="1" ht="10.199999999999999">
      <c r="B131" s="159"/>
      <c r="D131" s="160" t="s">
        <v>156</v>
      </c>
      <c r="E131" s="161" t="s">
        <v>1</v>
      </c>
      <c r="F131" s="162" t="s">
        <v>1623</v>
      </c>
      <c r="H131" s="163">
        <v>0.56000000000000005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83</v>
      </c>
      <c r="AV131" s="13" t="s">
        <v>83</v>
      </c>
      <c r="AW131" s="13" t="s">
        <v>31</v>
      </c>
      <c r="AX131" s="13" t="s">
        <v>73</v>
      </c>
      <c r="AY131" s="161" t="s">
        <v>148</v>
      </c>
    </row>
    <row r="132" spans="1:65" s="13" customFormat="1" ht="10.199999999999999">
      <c r="B132" s="159"/>
      <c r="D132" s="160" t="s">
        <v>156</v>
      </c>
      <c r="E132" s="161" t="s">
        <v>1</v>
      </c>
      <c r="F132" s="162" t="s">
        <v>1624</v>
      </c>
      <c r="H132" s="163">
        <v>0.28000000000000003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156</v>
      </c>
      <c r="AU132" s="161" t="s">
        <v>83</v>
      </c>
      <c r="AV132" s="13" t="s">
        <v>83</v>
      </c>
      <c r="AW132" s="13" t="s">
        <v>31</v>
      </c>
      <c r="AX132" s="13" t="s">
        <v>73</v>
      </c>
      <c r="AY132" s="161" t="s">
        <v>148</v>
      </c>
    </row>
    <row r="133" spans="1:65" s="14" customFormat="1" ht="10.199999999999999">
      <c r="B133" s="168"/>
      <c r="D133" s="160" t="s">
        <v>156</v>
      </c>
      <c r="E133" s="169" t="s">
        <v>1</v>
      </c>
      <c r="F133" s="170" t="s">
        <v>182</v>
      </c>
      <c r="H133" s="171">
        <v>1.96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T133" s="169" t="s">
        <v>156</v>
      </c>
      <c r="AU133" s="169" t="s">
        <v>83</v>
      </c>
      <c r="AV133" s="14" t="s">
        <v>154</v>
      </c>
      <c r="AW133" s="14" t="s">
        <v>31</v>
      </c>
      <c r="AX133" s="14" t="s">
        <v>81</v>
      </c>
      <c r="AY133" s="169" t="s">
        <v>148</v>
      </c>
    </row>
    <row r="134" spans="1:65" s="2" customFormat="1" ht="33" customHeight="1">
      <c r="A134" s="32"/>
      <c r="B134" s="144"/>
      <c r="C134" s="145" t="s">
        <v>211</v>
      </c>
      <c r="D134" s="145" t="s">
        <v>150</v>
      </c>
      <c r="E134" s="146" t="s">
        <v>163</v>
      </c>
      <c r="F134" s="147" t="s">
        <v>164</v>
      </c>
      <c r="G134" s="148" t="s">
        <v>165</v>
      </c>
      <c r="H134" s="149">
        <v>203.351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38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154</v>
      </c>
      <c r="AT134" s="157" t="s">
        <v>150</v>
      </c>
      <c r="AU134" s="157" t="s">
        <v>83</v>
      </c>
      <c r="AY134" s="17" t="s">
        <v>148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81</v>
      </c>
      <c r="BK134" s="158">
        <f>ROUND(I134*H134,2)</f>
        <v>0</v>
      </c>
      <c r="BL134" s="17" t="s">
        <v>154</v>
      </c>
      <c r="BM134" s="157" t="s">
        <v>1625</v>
      </c>
    </row>
    <row r="135" spans="1:65" s="13" customFormat="1" ht="10.199999999999999">
      <c r="B135" s="159"/>
      <c r="D135" s="160" t="s">
        <v>156</v>
      </c>
      <c r="E135" s="161" t="s">
        <v>1</v>
      </c>
      <c r="F135" s="162" t="s">
        <v>1626</v>
      </c>
      <c r="H135" s="163">
        <v>0.45899999999999996</v>
      </c>
      <c r="I135" s="164"/>
      <c r="L135" s="159"/>
      <c r="M135" s="165"/>
      <c r="N135" s="166"/>
      <c r="O135" s="166"/>
      <c r="P135" s="166"/>
      <c r="Q135" s="166"/>
      <c r="R135" s="166"/>
      <c r="S135" s="166"/>
      <c r="T135" s="167"/>
      <c r="AT135" s="161" t="s">
        <v>156</v>
      </c>
      <c r="AU135" s="161" t="s">
        <v>83</v>
      </c>
      <c r="AV135" s="13" t="s">
        <v>83</v>
      </c>
      <c r="AW135" s="13" t="s">
        <v>31</v>
      </c>
      <c r="AX135" s="13" t="s">
        <v>73</v>
      </c>
      <c r="AY135" s="161" t="s">
        <v>148</v>
      </c>
    </row>
    <row r="136" spans="1:65" s="13" customFormat="1" ht="10.199999999999999">
      <c r="B136" s="159"/>
      <c r="D136" s="160" t="s">
        <v>156</v>
      </c>
      <c r="E136" s="161" t="s">
        <v>1</v>
      </c>
      <c r="F136" s="162" t="s">
        <v>1627</v>
      </c>
      <c r="H136" s="163">
        <v>36.464999999999996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156</v>
      </c>
      <c r="AU136" s="161" t="s">
        <v>83</v>
      </c>
      <c r="AV136" s="13" t="s">
        <v>83</v>
      </c>
      <c r="AW136" s="13" t="s">
        <v>31</v>
      </c>
      <c r="AX136" s="13" t="s">
        <v>73</v>
      </c>
      <c r="AY136" s="161" t="s">
        <v>148</v>
      </c>
    </row>
    <row r="137" spans="1:65" s="13" customFormat="1" ht="10.199999999999999">
      <c r="B137" s="159"/>
      <c r="D137" s="160" t="s">
        <v>156</v>
      </c>
      <c r="E137" s="161" t="s">
        <v>1</v>
      </c>
      <c r="F137" s="162" t="s">
        <v>1628</v>
      </c>
      <c r="H137" s="163">
        <v>143.74079999999998</v>
      </c>
      <c r="I137" s="164"/>
      <c r="L137" s="159"/>
      <c r="M137" s="165"/>
      <c r="N137" s="166"/>
      <c r="O137" s="166"/>
      <c r="P137" s="166"/>
      <c r="Q137" s="166"/>
      <c r="R137" s="166"/>
      <c r="S137" s="166"/>
      <c r="T137" s="167"/>
      <c r="AT137" s="161" t="s">
        <v>156</v>
      </c>
      <c r="AU137" s="161" t="s">
        <v>83</v>
      </c>
      <c r="AV137" s="13" t="s">
        <v>83</v>
      </c>
      <c r="AW137" s="13" t="s">
        <v>31</v>
      </c>
      <c r="AX137" s="13" t="s">
        <v>73</v>
      </c>
      <c r="AY137" s="161" t="s">
        <v>148</v>
      </c>
    </row>
    <row r="138" spans="1:65" s="13" customFormat="1" ht="10.199999999999999">
      <c r="B138" s="159"/>
      <c r="D138" s="160" t="s">
        <v>156</v>
      </c>
      <c r="E138" s="161" t="s">
        <v>1</v>
      </c>
      <c r="F138" s="162" t="s">
        <v>1629</v>
      </c>
      <c r="H138" s="163">
        <v>21.336300000000001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156</v>
      </c>
      <c r="AU138" s="161" t="s">
        <v>83</v>
      </c>
      <c r="AV138" s="13" t="s">
        <v>83</v>
      </c>
      <c r="AW138" s="13" t="s">
        <v>31</v>
      </c>
      <c r="AX138" s="13" t="s">
        <v>73</v>
      </c>
      <c r="AY138" s="161" t="s">
        <v>148</v>
      </c>
    </row>
    <row r="139" spans="1:65" s="13" customFormat="1" ht="10.199999999999999">
      <c r="B139" s="159"/>
      <c r="D139" s="160" t="s">
        <v>156</v>
      </c>
      <c r="E139" s="161" t="s">
        <v>1</v>
      </c>
      <c r="F139" s="162" t="s">
        <v>1630</v>
      </c>
      <c r="H139" s="163">
        <v>1.35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156</v>
      </c>
      <c r="AU139" s="161" t="s">
        <v>83</v>
      </c>
      <c r="AV139" s="13" t="s">
        <v>83</v>
      </c>
      <c r="AW139" s="13" t="s">
        <v>31</v>
      </c>
      <c r="AX139" s="13" t="s">
        <v>73</v>
      </c>
      <c r="AY139" s="161" t="s">
        <v>148</v>
      </c>
    </row>
    <row r="140" spans="1:65" s="14" customFormat="1" ht="10.199999999999999">
      <c r="B140" s="168"/>
      <c r="D140" s="160" t="s">
        <v>156</v>
      </c>
      <c r="E140" s="169" t="s">
        <v>1</v>
      </c>
      <c r="F140" s="170" t="s">
        <v>182</v>
      </c>
      <c r="H140" s="171">
        <v>203.35109999999997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T140" s="169" t="s">
        <v>156</v>
      </c>
      <c r="AU140" s="169" t="s">
        <v>83</v>
      </c>
      <c r="AV140" s="14" t="s">
        <v>154</v>
      </c>
      <c r="AW140" s="14" t="s">
        <v>31</v>
      </c>
      <c r="AX140" s="14" t="s">
        <v>81</v>
      </c>
      <c r="AY140" s="169" t="s">
        <v>148</v>
      </c>
    </row>
    <row r="141" spans="1:65" s="2" customFormat="1" ht="24.15" customHeight="1">
      <c r="A141" s="32"/>
      <c r="B141" s="144"/>
      <c r="C141" s="145" t="s">
        <v>226</v>
      </c>
      <c r="D141" s="145" t="s">
        <v>150</v>
      </c>
      <c r="E141" s="146" t="s">
        <v>183</v>
      </c>
      <c r="F141" s="147" t="s">
        <v>184</v>
      </c>
      <c r="G141" s="148" t="s">
        <v>165</v>
      </c>
      <c r="H141" s="149">
        <v>38.340000000000003</v>
      </c>
      <c r="I141" s="150"/>
      <c r="J141" s="151">
        <f>ROUND(I141*H141,2)</f>
        <v>0</v>
      </c>
      <c r="K141" s="152"/>
      <c r="L141" s="33"/>
      <c r="M141" s="153" t="s">
        <v>1</v>
      </c>
      <c r="N141" s="154" t="s">
        <v>38</v>
      </c>
      <c r="O141" s="58"/>
      <c r="P141" s="155">
        <f>O141*H141</f>
        <v>0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7" t="s">
        <v>154</v>
      </c>
      <c r="AT141" s="157" t="s">
        <v>150</v>
      </c>
      <c r="AU141" s="157" t="s">
        <v>83</v>
      </c>
      <c r="AY141" s="17" t="s">
        <v>148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7" t="s">
        <v>81</v>
      </c>
      <c r="BK141" s="158">
        <f>ROUND(I141*H141,2)</f>
        <v>0</v>
      </c>
      <c r="BL141" s="17" t="s">
        <v>154</v>
      </c>
      <c r="BM141" s="157" t="s">
        <v>1631</v>
      </c>
    </row>
    <row r="142" spans="1:65" s="13" customFormat="1" ht="10.199999999999999">
      <c r="B142" s="159"/>
      <c r="D142" s="160" t="s">
        <v>156</v>
      </c>
      <c r="E142" s="161" t="s">
        <v>1</v>
      </c>
      <c r="F142" s="162" t="s">
        <v>1632</v>
      </c>
      <c r="H142" s="163">
        <v>6.0600000000000005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156</v>
      </c>
      <c r="AU142" s="161" t="s">
        <v>83</v>
      </c>
      <c r="AV142" s="13" t="s">
        <v>83</v>
      </c>
      <c r="AW142" s="13" t="s">
        <v>31</v>
      </c>
      <c r="AX142" s="13" t="s">
        <v>73</v>
      </c>
      <c r="AY142" s="161" t="s">
        <v>148</v>
      </c>
    </row>
    <row r="143" spans="1:65" s="13" customFormat="1" ht="10.199999999999999">
      <c r="B143" s="159"/>
      <c r="D143" s="160" t="s">
        <v>156</v>
      </c>
      <c r="E143" s="161" t="s">
        <v>1</v>
      </c>
      <c r="F143" s="162" t="s">
        <v>1633</v>
      </c>
      <c r="H143" s="163">
        <v>6.39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156</v>
      </c>
      <c r="AU143" s="161" t="s">
        <v>83</v>
      </c>
      <c r="AV143" s="13" t="s">
        <v>83</v>
      </c>
      <c r="AW143" s="13" t="s">
        <v>31</v>
      </c>
      <c r="AX143" s="13" t="s">
        <v>73</v>
      </c>
      <c r="AY143" s="161" t="s">
        <v>148</v>
      </c>
    </row>
    <row r="144" spans="1:65" s="13" customFormat="1" ht="10.199999999999999">
      <c r="B144" s="159"/>
      <c r="D144" s="160" t="s">
        <v>156</v>
      </c>
      <c r="E144" s="161" t="s">
        <v>1</v>
      </c>
      <c r="F144" s="162" t="s">
        <v>1634</v>
      </c>
      <c r="H144" s="163">
        <v>5.07</v>
      </c>
      <c r="I144" s="164"/>
      <c r="L144" s="159"/>
      <c r="M144" s="165"/>
      <c r="N144" s="166"/>
      <c r="O144" s="166"/>
      <c r="P144" s="166"/>
      <c r="Q144" s="166"/>
      <c r="R144" s="166"/>
      <c r="S144" s="166"/>
      <c r="T144" s="167"/>
      <c r="AT144" s="161" t="s">
        <v>156</v>
      </c>
      <c r="AU144" s="161" t="s">
        <v>83</v>
      </c>
      <c r="AV144" s="13" t="s">
        <v>83</v>
      </c>
      <c r="AW144" s="13" t="s">
        <v>31</v>
      </c>
      <c r="AX144" s="13" t="s">
        <v>73</v>
      </c>
      <c r="AY144" s="161" t="s">
        <v>148</v>
      </c>
    </row>
    <row r="145" spans="1:65" s="13" customFormat="1" ht="10.199999999999999">
      <c r="B145" s="159"/>
      <c r="D145" s="160" t="s">
        <v>156</v>
      </c>
      <c r="E145" s="161" t="s">
        <v>1</v>
      </c>
      <c r="F145" s="162" t="s">
        <v>1635</v>
      </c>
      <c r="H145" s="163">
        <v>6.57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156</v>
      </c>
      <c r="AU145" s="161" t="s">
        <v>83</v>
      </c>
      <c r="AV145" s="13" t="s">
        <v>83</v>
      </c>
      <c r="AW145" s="13" t="s">
        <v>31</v>
      </c>
      <c r="AX145" s="13" t="s">
        <v>73</v>
      </c>
      <c r="AY145" s="161" t="s">
        <v>148</v>
      </c>
    </row>
    <row r="146" spans="1:65" s="13" customFormat="1" ht="10.199999999999999">
      <c r="B146" s="159"/>
      <c r="D146" s="160" t="s">
        <v>156</v>
      </c>
      <c r="E146" s="161" t="s">
        <v>1</v>
      </c>
      <c r="F146" s="162" t="s">
        <v>1636</v>
      </c>
      <c r="H146" s="163">
        <v>6.7799999999999994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156</v>
      </c>
      <c r="AU146" s="161" t="s">
        <v>83</v>
      </c>
      <c r="AV146" s="13" t="s">
        <v>83</v>
      </c>
      <c r="AW146" s="13" t="s">
        <v>31</v>
      </c>
      <c r="AX146" s="13" t="s">
        <v>73</v>
      </c>
      <c r="AY146" s="161" t="s">
        <v>148</v>
      </c>
    </row>
    <row r="147" spans="1:65" s="13" customFormat="1" ht="10.199999999999999">
      <c r="B147" s="159"/>
      <c r="D147" s="160" t="s">
        <v>156</v>
      </c>
      <c r="E147" s="161" t="s">
        <v>1</v>
      </c>
      <c r="F147" s="162" t="s">
        <v>1637</v>
      </c>
      <c r="H147" s="163">
        <v>7.4700000000000006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156</v>
      </c>
      <c r="AU147" s="161" t="s">
        <v>83</v>
      </c>
      <c r="AV147" s="13" t="s">
        <v>83</v>
      </c>
      <c r="AW147" s="13" t="s">
        <v>31</v>
      </c>
      <c r="AX147" s="13" t="s">
        <v>73</v>
      </c>
      <c r="AY147" s="161" t="s">
        <v>148</v>
      </c>
    </row>
    <row r="148" spans="1:65" s="14" customFormat="1" ht="10.199999999999999">
      <c r="B148" s="168"/>
      <c r="D148" s="160" t="s">
        <v>156</v>
      </c>
      <c r="E148" s="169" t="s">
        <v>1</v>
      </c>
      <c r="F148" s="170" t="s">
        <v>182</v>
      </c>
      <c r="H148" s="171">
        <v>38.339999999999996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69" t="s">
        <v>156</v>
      </c>
      <c r="AU148" s="169" t="s">
        <v>83</v>
      </c>
      <c r="AV148" s="14" t="s">
        <v>154</v>
      </c>
      <c r="AW148" s="14" t="s">
        <v>31</v>
      </c>
      <c r="AX148" s="14" t="s">
        <v>81</v>
      </c>
      <c r="AY148" s="169" t="s">
        <v>148</v>
      </c>
    </row>
    <row r="149" spans="1:65" s="2" customFormat="1" ht="21.75" customHeight="1">
      <c r="A149" s="32"/>
      <c r="B149" s="144"/>
      <c r="C149" s="145" t="s">
        <v>230</v>
      </c>
      <c r="D149" s="145" t="s">
        <v>150</v>
      </c>
      <c r="E149" s="146" t="s">
        <v>203</v>
      </c>
      <c r="F149" s="147" t="s">
        <v>204</v>
      </c>
      <c r="G149" s="148" t="s">
        <v>205</v>
      </c>
      <c r="H149" s="149">
        <v>268.72300000000001</v>
      </c>
      <c r="I149" s="150"/>
      <c r="J149" s="151">
        <f>ROUND(I149*H149,2)</f>
        <v>0</v>
      </c>
      <c r="K149" s="152"/>
      <c r="L149" s="33"/>
      <c r="M149" s="153" t="s">
        <v>1</v>
      </c>
      <c r="N149" s="154" t="s">
        <v>38</v>
      </c>
      <c r="O149" s="58"/>
      <c r="P149" s="155">
        <f>O149*H149</f>
        <v>0</v>
      </c>
      <c r="Q149" s="155">
        <v>8.4000000000000003E-4</v>
      </c>
      <c r="R149" s="155">
        <f>Q149*H149</f>
        <v>0.22572732000000001</v>
      </c>
      <c r="S149" s="155">
        <v>0</v>
      </c>
      <c r="T149" s="15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7" t="s">
        <v>154</v>
      </c>
      <c r="AT149" s="157" t="s">
        <v>150</v>
      </c>
      <c r="AU149" s="157" t="s">
        <v>83</v>
      </c>
      <c r="AY149" s="17" t="s">
        <v>148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7" t="s">
        <v>81</v>
      </c>
      <c r="BK149" s="158">
        <f>ROUND(I149*H149,2)</f>
        <v>0</v>
      </c>
      <c r="BL149" s="17" t="s">
        <v>154</v>
      </c>
      <c r="BM149" s="157" t="s">
        <v>1638</v>
      </c>
    </row>
    <row r="150" spans="1:65" s="13" customFormat="1" ht="10.199999999999999">
      <c r="B150" s="159"/>
      <c r="D150" s="160" t="s">
        <v>156</v>
      </c>
      <c r="E150" s="161" t="s">
        <v>1</v>
      </c>
      <c r="F150" s="162" t="s">
        <v>1639</v>
      </c>
      <c r="H150" s="163">
        <v>48.62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156</v>
      </c>
      <c r="AU150" s="161" t="s">
        <v>83</v>
      </c>
      <c r="AV150" s="13" t="s">
        <v>83</v>
      </c>
      <c r="AW150" s="13" t="s">
        <v>31</v>
      </c>
      <c r="AX150" s="13" t="s">
        <v>73</v>
      </c>
      <c r="AY150" s="161" t="s">
        <v>148</v>
      </c>
    </row>
    <row r="151" spans="1:65" s="13" customFormat="1" ht="10.199999999999999">
      <c r="B151" s="159"/>
      <c r="D151" s="160" t="s">
        <v>156</v>
      </c>
      <c r="E151" s="161" t="s">
        <v>1</v>
      </c>
      <c r="F151" s="162" t="s">
        <v>1640</v>
      </c>
      <c r="H151" s="163">
        <v>191.65439999999998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156</v>
      </c>
      <c r="AU151" s="161" t="s">
        <v>83</v>
      </c>
      <c r="AV151" s="13" t="s">
        <v>83</v>
      </c>
      <c r="AW151" s="13" t="s">
        <v>31</v>
      </c>
      <c r="AX151" s="13" t="s">
        <v>73</v>
      </c>
      <c r="AY151" s="161" t="s">
        <v>148</v>
      </c>
    </row>
    <row r="152" spans="1:65" s="13" customFormat="1" ht="10.199999999999999">
      <c r="B152" s="159"/>
      <c r="D152" s="160" t="s">
        <v>156</v>
      </c>
      <c r="E152" s="161" t="s">
        <v>1</v>
      </c>
      <c r="F152" s="162" t="s">
        <v>1641</v>
      </c>
      <c r="H152" s="163">
        <v>28.448400000000003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156</v>
      </c>
      <c r="AU152" s="161" t="s">
        <v>83</v>
      </c>
      <c r="AV152" s="13" t="s">
        <v>83</v>
      </c>
      <c r="AW152" s="13" t="s">
        <v>31</v>
      </c>
      <c r="AX152" s="13" t="s">
        <v>73</v>
      </c>
      <c r="AY152" s="161" t="s">
        <v>148</v>
      </c>
    </row>
    <row r="153" spans="1:65" s="14" customFormat="1" ht="10.199999999999999">
      <c r="B153" s="168"/>
      <c r="D153" s="160" t="s">
        <v>156</v>
      </c>
      <c r="E153" s="169" t="s">
        <v>1</v>
      </c>
      <c r="F153" s="170" t="s">
        <v>182</v>
      </c>
      <c r="H153" s="171">
        <v>268.72280000000001</v>
      </c>
      <c r="I153" s="172"/>
      <c r="L153" s="168"/>
      <c r="M153" s="173"/>
      <c r="N153" s="174"/>
      <c r="O153" s="174"/>
      <c r="P153" s="174"/>
      <c r="Q153" s="174"/>
      <c r="R153" s="174"/>
      <c r="S153" s="174"/>
      <c r="T153" s="175"/>
      <c r="AT153" s="169" t="s">
        <v>156</v>
      </c>
      <c r="AU153" s="169" t="s">
        <v>83</v>
      </c>
      <c r="AV153" s="14" t="s">
        <v>154</v>
      </c>
      <c r="AW153" s="14" t="s">
        <v>31</v>
      </c>
      <c r="AX153" s="14" t="s">
        <v>81</v>
      </c>
      <c r="AY153" s="169" t="s">
        <v>148</v>
      </c>
    </row>
    <row r="154" spans="1:65" s="2" customFormat="1" ht="24.15" customHeight="1">
      <c r="A154" s="32"/>
      <c r="B154" s="144"/>
      <c r="C154" s="145" t="s">
        <v>234</v>
      </c>
      <c r="D154" s="145" t="s">
        <v>150</v>
      </c>
      <c r="E154" s="146" t="s">
        <v>227</v>
      </c>
      <c r="F154" s="147" t="s">
        <v>228</v>
      </c>
      <c r="G154" s="148" t="s">
        <v>205</v>
      </c>
      <c r="H154" s="149">
        <v>268.72300000000001</v>
      </c>
      <c r="I154" s="150"/>
      <c r="J154" s="151">
        <f>ROUND(I154*H154,2)</f>
        <v>0</v>
      </c>
      <c r="K154" s="152"/>
      <c r="L154" s="33"/>
      <c r="M154" s="153" t="s">
        <v>1</v>
      </c>
      <c r="N154" s="154" t="s">
        <v>38</v>
      </c>
      <c r="O154" s="58"/>
      <c r="P154" s="155">
        <f>O154*H154</f>
        <v>0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7" t="s">
        <v>154</v>
      </c>
      <c r="AT154" s="157" t="s">
        <v>150</v>
      </c>
      <c r="AU154" s="157" t="s">
        <v>83</v>
      </c>
      <c r="AY154" s="17" t="s">
        <v>148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7" t="s">
        <v>81</v>
      </c>
      <c r="BK154" s="158">
        <f>ROUND(I154*H154,2)</f>
        <v>0</v>
      </c>
      <c r="BL154" s="17" t="s">
        <v>154</v>
      </c>
      <c r="BM154" s="157" t="s">
        <v>1642</v>
      </c>
    </row>
    <row r="155" spans="1:65" s="2" customFormat="1" ht="33" customHeight="1">
      <c r="A155" s="32"/>
      <c r="B155" s="144"/>
      <c r="C155" s="145" t="s">
        <v>241</v>
      </c>
      <c r="D155" s="145" t="s">
        <v>150</v>
      </c>
      <c r="E155" s="146" t="s">
        <v>235</v>
      </c>
      <c r="F155" s="147" t="s">
        <v>236</v>
      </c>
      <c r="G155" s="148" t="s">
        <v>165</v>
      </c>
      <c r="H155" s="149">
        <v>203.351</v>
      </c>
      <c r="I155" s="150"/>
      <c r="J155" s="151">
        <f>ROUND(I155*H155,2)</f>
        <v>0</v>
      </c>
      <c r="K155" s="152"/>
      <c r="L155" s="33"/>
      <c r="M155" s="153" t="s">
        <v>1</v>
      </c>
      <c r="N155" s="154" t="s">
        <v>38</v>
      </c>
      <c r="O155" s="58"/>
      <c r="P155" s="155">
        <f>O155*H155</f>
        <v>0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7" t="s">
        <v>154</v>
      </c>
      <c r="AT155" s="157" t="s">
        <v>150</v>
      </c>
      <c r="AU155" s="157" t="s">
        <v>83</v>
      </c>
      <c r="AY155" s="17" t="s">
        <v>148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7" t="s">
        <v>81</v>
      </c>
      <c r="BK155" s="158">
        <f>ROUND(I155*H155,2)</f>
        <v>0</v>
      </c>
      <c r="BL155" s="17" t="s">
        <v>154</v>
      </c>
      <c r="BM155" s="157" t="s">
        <v>1643</v>
      </c>
    </row>
    <row r="156" spans="1:65" s="2" customFormat="1" ht="37.799999999999997" customHeight="1">
      <c r="A156" s="32"/>
      <c r="B156" s="144"/>
      <c r="C156" s="145" t="s">
        <v>246</v>
      </c>
      <c r="D156" s="145" t="s">
        <v>150</v>
      </c>
      <c r="E156" s="146" t="s">
        <v>242</v>
      </c>
      <c r="F156" s="147" t="s">
        <v>243</v>
      </c>
      <c r="G156" s="148" t="s">
        <v>165</v>
      </c>
      <c r="H156" s="149">
        <v>4067.02</v>
      </c>
      <c r="I156" s="150"/>
      <c r="J156" s="151">
        <f>ROUND(I156*H156,2)</f>
        <v>0</v>
      </c>
      <c r="K156" s="152"/>
      <c r="L156" s="33"/>
      <c r="M156" s="153" t="s">
        <v>1</v>
      </c>
      <c r="N156" s="154" t="s">
        <v>38</v>
      </c>
      <c r="O156" s="58"/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7" t="s">
        <v>154</v>
      </c>
      <c r="AT156" s="157" t="s">
        <v>150</v>
      </c>
      <c r="AU156" s="157" t="s">
        <v>83</v>
      </c>
      <c r="AY156" s="17" t="s">
        <v>148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7" t="s">
        <v>81</v>
      </c>
      <c r="BK156" s="158">
        <f>ROUND(I156*H156,2)</f>
        <v>0</v>
      </c>
      <c r="BL156" s="17" t="s">
        <v>154</v>
      </c>
      <c r="BM156" s="157" t="s">
        <v>1644</v>
      </c>
    </row>
    <row r="157" spans="1:65" s="13" customFormat="1" ht="10.199999999999999">
      <c r="B157" s="159"/>
      <c r="D157" s="160" t="s">
        <v>156</v>
      </c>
      <c r="F157" s="162" t="s">
        <v>1645</v>
      </c>
      <c r="H157" s="163">
        <v>4067.02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156</v>
      </c>
      <c r="AU157" s="161" t="s">
        <v>83</v>
      </c>
      <c r="AV157" s="13" t="s">
        <v>83</v>
      </c>
      <c r="AW157" s="13" t="s">
        <v>3</v>
      </c>
      <c r="AX157" s="13" t="s">
        <v>81</v>
      </c>
      <c r="AY157" s="161" t="s">
        <v>148</v>
      </c>
    </row>
    <row r="158" spans="1:65" s="2" customFormat="1" ht="24.15" customHeight="1">
      <c r="A158" s="32"/>
      <c r="B158" s="144"/>
      <c r="C158" s="145" t="s">
        <v>250</v>
      </c>
      <c r="D158" s="145" t="s">
        <v>150</v>
      </c>
      <c r="E158" s="146" t="s">
        <v>247</v>
      </c>
      <c r="F158" s="147" t="s">
        <v>248</v>
      </c>
      <c r="G158" s="148" t="s">
        <v>165</v>
      </c>
      <c r="H158" s="149">
        <v>203.351</v>
      </c>
      <c r="I158" s="150"/>
      <c r="J158" s="151">
        <f>ROUND(I158*H158,2)</f>
        <v>0</v>
      </c>
      <c r="K158" s="152"/>
      <c r="L158" s="33"/>
      <c r="M158" s="153" t="s">
        <v>1</v>
      </c>
      <c r="N158" s="154" t="s">
        <v>38</v>
      </c>
      <c r="O158" s="58"/>
      <c r="P158" s="155">
        <f>O158*H158</f>
        <v>0</v>
      </c>
      <c r="Q158" s="155">
        <v>0</v>
      </c>
      <c r="R158" s="155">
        <f>Q158*H158</f>
        <v>0</v>
      </c>
      <c r="S158" s="155">
        <v>0</v>
      </c>
      <c r="T158" s="15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154</v>
      </c>
      <c r="AT158" s="157" t="s">
        <v>150</v>
      </c>
      <c r="AU158" s="157" t="s">
        <v>83</v>
      </c>
      <c r="AY158" s="17" t="s">
        <v>148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154</v>
      </c>
      <c r="BM158" s="157" t="s">
        <v>1646</v>
      </c>
    </row>
    <row r="159" spans="1:65" s="2" customFormat="1" ht="16.5" customHeight="1">
      <c r="A159" s="32"/>
      <c r="B159" s="144"/>
      <c r="C159" s="145" t="s">
        <v>254</v>
      </c>
      <c r="D159" s="145" t="s">
        <v>150</v>
      </c>
      <c r="E159" s="146" t="s">
        <v>251</v>
      </c>
      <c r="F159" s="147" t="s">
        <v>252</v>
      </c>
      <c r="G159" s="148" t="s">
        <v>165</v>
      </c>
      <c r="H159" s="149">
        <v>203.351</v>
      </c>
      <c r="I159" s="150"/>
      <c r="J159" s="151">
        <f>ROUND(I159*H159,2)</f>
        <v>0</v>
      </c>
      <c r="K159" s="152"/>
      <c r="L159" s="33"/>
      <c r="M159" s="153" t="s">
        <v>1</v>
      </c>
      <c r="N159" s="154" t="s">
        <v>38</v>
      </c>
      <c r="O159" s="58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154</v>
      </c>
      <c r="AT159" s="157" t="s">
        <v>150</v>
      </c>
      <c r="AU159" s="157" t="s">
        <v>83</v>
      </c>
      <c r="AY159" s="17" t="s">
        <v>148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81</v>
      </c>
      <c r="BK159" s="158">
        <f>ROUND(I159*H159,2)</f>
        <v>0</v>
      </c>
      <c r="BL159" s="17" t="s">
        <v>154</v>
      </c>
      <c r="BM159" s="157" t="s">
        <v>1647</v>
      </c>
    </row>
    <row r="160" spans="1:65" s="2" customFormat="1" ht="33" customHeight="1">
      <c r="A160" s="32"/>
      <c r="B160" s="144"/>
      <c r="C160" s="145" t="s">
        <v>260</v>
      </c>
      <c r="D160" s="145" t="s">
        <v>150</v>
      </c>
      <c r="E160" s="146" t="s">
        <v>255</v>
      </c>
      <c r="F160" s="147" t="s">
        <v>256</v>
      </c>
      <c r="G160" s="148" t="s">
        <v>257</v>
      </c>
      <c r="H160" s="149">
        <v>366.03199999999998</v>
      </c>
      <c r="I160" s="150"/>
      <c r="J160" s="151">
        <f>ROUND(I160*H160,2)</f>
        <v>0</v>
      </c>
      <c r="K160" s="152"/>
      <c r="L160" s="33"/>
      <c r="M160" s="153" t="s">
        <v>1</v>
      </c>
      <c r="N160" s="154" t="s">
        <v>38</v>
      </c>
      <c r="O160" s="58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7" t="s">
        <v>154</v>
      </c>
      <c r="AT160" s="157" t="s">
        <v>150</v>
      </c>
      <c r="AU160" s="157" t="s">
        <v>83</v>
      </c>
      <c r="AY160" s="17" t="s">
        <v>148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7" t="s">
        <v>81</v>
      </c>
      <c r="BK160" s="158">
        <f>ROUND(I160*H160,2)</f>
        <v>0</v>
      </c>
      <c r="BL160" s="17" t="s">
        <v>154</v>
      </c>
      <c r="BM160" s="157" t="s">
        <v>1648</v>
      </c>
    </row>
    <row r="161" spans="1:65" s="13" customFormat="1" ht="10.199999999999999">
      <c r="B161" s="159"/>
      <c r="D161" s="160" t="s">
        <v>156</v>
      </c>
      <c r="F161" s="162" t="s">
        <v>1649</v>
      </c>
      <c r="H161" s="163">
        <v>366.03199999999998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156</v>
      </c>
      <c r="AU161" s="161" t="s">
        <v>83</v>
      </c>
      <c r="AV161" s="13" t="s">
        <v>83</v>
      </c>
      <c r="AW161" s="13" t="s">
        <v>3</v>
      </c>
      <c r="AX161" s="13" t="s">
        <v>81</v>
      </c>
      <c r="AY161" s="161" t="s">
        <v>148</v>
      </c>
    </row>
    <row r="162" spans="1:65" s="2" customFormat="1" ht="24.15" customHeight="1">
      <c r="A162" s="32"/>
      <c r="B162" s="144"/>
      <c r="C162" s="145" t="s">
        <v>8</v>
      </c>
      <c r="D162" s="145" t="s">
        <v>150</v>
      </c>
      <c r="E162" s="146" t="s">
        <v>261</v>
      </c>
      <c r="F162" s="147" t="s">
        <v>262</v>
      </c>
      <c r="G162" s="148" t="s">
        <v>165</v>
      </c>
      <c r="H162" s="149">
        <v>85.093999999999994</v>
      </c>
      <c r="I162" s="150"/>
      <c r="J162" s="151">
        <f>ROUND(I162*H162,2)</f>
        <v>0</v>
      </c>
      <c r="K162" s="152"/>
      <c r="L162" s="33"/>
      <c r="M162" s="153" t="s">
        <v>1</v>
      </c>
      <c r="N162" s="154" t="s">
        <v>38</v>
      </c>
      <c r="O162" s="58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154</v>
      </c>
      <c r="AT162" s="157" t="s">
        <v>150</v>
      </c>
      <c r="AU162" s="157" t="s">
        <v>83</v>
      </c>
      <c r="AY162" s="17" t="s">
        <v>148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81</v>
      </c>
      <c r="BK162" s="158">
        <f>ROUND(I162*H162,2)</f>
        <v>0</v>
      </c>
      <c r="BL162" s="17" t="s">
        <v>154</v>
      </c>
      <c r="BM162" s="157" t="s">
        <v>1650</v>
      </c>
    </row>
    <row r="163" spans="1:65" s="13" customFormat="1" ht="10.199999999999999">
      <c r="B163" s="159"/>
      <c r="D163" s="160" t="s">
        <v>156</v>
      </c>
      <c r="E163" s="161" t="s">
        <v>1</v>
      </c>
      <c r="F163" s="162" t="s">
        <v>1651</v>
      </c>
      <c r="H163" s="163">
        <v>203.351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156</v>
      </c>
      <c r="AU163" s="161" t="s">
        <v>83</v>
      </c>
      <c r="AV163" s="13" t="s">
        <v>83</v>
      </c>
      <c r="AW163" s="13" t="s">
        <v>31</v>
      </c>
      <c r="AX163" s="13" t="s">
        <v>73</v>
      </c>
      <c r="AY163" s="161" t="s">
        <v>148</v>
      </c>
    </row>
    <row r="164" spans="1:65" s="13" customFormat="1" ht="10.199999999999999">
      <c r="B164" s="159"/>
      <c r="D164" s="160" t="s">
        <v>156</v>
      </c>
      <c r="E164" s="161" t="s">
        <v>1</v>
      </c>
      <c r="F164" s="162" t="s">
        <v>1652</v>
      </c>
      <c r="H164" s="163">
        <v>-12.263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156</v>
      </c>
      <c r="AU164" s="161" t="s">
        <v>83</v>
      </c>
      <c r="AV164" s="13" t="s">
        <v>83</v>
      </c>
      <c r="AW164" s="13" t="s">
        <v>31</v>
      </c>
      <c r="AX164" s="13" t="s">
        <v>73</v>
      </c>
      <c r="AY164" s="161" t="s">
        <v>148</v>
      </c>
    </row>
    <row r="165" spans="1:65" s="13" customFormat="1" ht="10.199999999999999">
      <c r="B165" s="159"/>
      <c r="D165" s="160" t="s">
        <v>156</v>
      </c>
      <c r="E165" s="161" t="s">
        <v>1</v>
      </c>
      <c r="F165" s="162" t="s">
        <v>1653</v>
      </c>
      <c r="H165" s="163">
        <v>-98.712000000000003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156</v>
      </c>
      <c r="AU165" s="161" t="s">
        <v>83</v>
      </c>
      <c r="AV165" s="13" t="s">
        <v>83</v>
      </c>
      <c r="AW165" s="13" t="s">
        <v>31</v>
      </c>
      <c r="AX165" s="13" t="s">
        <v>73</v>
      </c>
      <c r="AY165" s="161" t="s">
        <v>148</v>
      </c>
    </row>
    <row r="166" spans="1:65" s="13" customFormat="1" ht="10.199999999999999">
      <c r="B166" s="159"/>
      <c r="D166" s="160" t="s">
        <v>156</v>
      </c>
      <c r="E166" s="161" t="s">
        <v>1</v>
      </c>
      <c r="F166" s="162" t="s">
        <v>1654</v>
      </c>
      <c r="H166" s="163">
        <v>-1.35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156</v>
      </c>
      <c r="AU166" s="161" t="s">
        <v>83</v>
      </c>
      <c r="AV166" s="13" t="s">
        <v>83</v>
      </c>
      <c r="AW166" s="13" t="s">
        <v>31</v>
      </c>
      <c r="AX166" s="13" t="s">
        <v>73</v>
      </c>
      <c r="AY166" s="161" t="s">
        <v>148</v>
      </c>
    </row>
    <row r="167" spans="1:65" s="13" customFormat="1" ht="10.199999999999999">
      <c r="B167" s="159"/>
      <c r="D167" s="160" t="s">
        <v>156</v>
      </c>
      <c r="E167" s="161" t="s">
        <v>1</v>
      </c>
      <c r="F167" s="162" t="s">
        <v>1655</v>
      </c>
      <c r="H167" s="163">
        <v>-1.96</v>
      </c>
      <c r="I167" s="164"/>
      <c r="L167" s="159"/>
      <c r="M167" s="165"/>
      <c r="N167" s="166"/>
      <c r="O167" s="166"/>
      <c r="P167" s="166"/>
      <c r="Q167" s="166"/>
      <c r="R167" s="166"/>
      <c r="S167" s="166"/>
      <c r="T167" s="167"/>
      <c r="AT167" s="161" t="s">
        <v>156</v>
      </c>
      <c r="AU167" s="161" t="s">
        <v>83</v>
      </c>
      <c r="AV167" s="13" t="s">
        <v>83</v>
      </c>
      <c r="AW167" s="13" t="s">
        <v>31</v>
      </c>
      <c r="AX167" s="13" t="s">
        <v>73</v>
      </c>
      <c r="AY167" s="161" t="s">
        <v>148</v>
      </c>
    </row>
    <row r="168" spans="1:65" s="13" customFormat="1" ht="10.199999999999999">
      <c r="B168" s="159"/>
      <c r="D168" s="160" t="s">
        <v>156</v>
      </c>
      <c r="E168" s="161" t="s">
        <v>1</v>
      </c>
      <c r="F168" s="162" t="s">
        <v>1656</v>
      </c>
      <c r="H168" s="163">
        <v>-0.44400000000000001</v>
      </c>
      <c r="I168" s="164"/>
      <c r="L168" s="159"/>
      <c r="M168" s="165"/>
      <c r="N168" s="166"/>
      <c r="O168" s="166"/>
      <c r="P168" s="166"/>
      <c r="Q168" s="166"/>
      <c r="R168" s="166"/>
      <c r="S168" s="166"/>
      <c r="T168" s="167"/>
      <c r="AT168" s="161" t="s">
        <v>156</v>
      </c>
      <c r="AU168" s="161" t="s">
        <v>83</v>
      </c>
      <c r="AV168" s="13" t="s">
        <v>83</v>
      </c>
      <c r="AW168" s="13" t="s">
        <v>31</v>
      </c>
      <c r="AX168" s="13" t="s">
        <v>73</v>
      </c>
      <c r="AY168" s="161" t="s">
        <v>148</v>
      </c>
    </row>
    <row r="169" spans="1:65" s="13" customFormat="1" ht="10.199999999999999">
      <c r="B169" s="159"/>
      <c r="D169" s="160" t="s">
        <v>156</v>
      </c>
      <c r="E169" s="161" t="s">
        <v>1</v>
      </c>
      <c r="F169" s="162" t="s">
        <v>1657</v>
      </c>
      <c r="H169" s="163">
        <v>-2.2582647639947928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156</v>
      </c>
      <c r="AU169" s="161" t="s">
        <v>83</v>
      </c>
      <c r="AV169" s="13" t="s">
        <v>83</v>
      </c>
      <c r="AW169" s="13" t="s">
        <v>31</v>
      </c>
      <c r="AX169" s="13" t="s">
        <v>73</v>
      </c>
      <c r="AY169" s="161" t="s">
        <v>148</v>
      </c>
    </row>
    <row r="170" spans="1:65" s="13" customFormat="1" ht="10.199999999999999">
      <c r="B170" s="159"/>
      <c r="D170" s="160" t="s">
        <v>156</v>
      </c>
      <c r="E170" s="161" t="s">
        <v>1</v>
      </c>
      <c r="F170" s="162" t="s">
        <v>1658</v>
      </c>
      <c r="H170" s="163">
        <v>-2.6809346396087914</v>
      </c>
      <c r="I170" s="164"/>
      <c r="L170" s="159"/>
      <c r="M170" s="165"/>
      <c r="N170" s="166"/>
      <c r="O170" s="166"/>
      <c r="P170" s="166"/>
      <c r="Q170" s="166"/>
      <c r="R170" s="166"/>
      <c r="S170" s="166"/>
      <c r="T170" s="167"/>
      <c r="AT170" s="161" t="s">
        <v>156</v>
      </c>
      <c r="AU170" s="161" t="s">
        <v>83</v>
      </c>
      <c r="AV170" s="13" t="s">
        <v>83</v>
      </c>
      <c r="AW170" s="13" t="s">
        <v>31</v>
      </c>
      <c r="AX170" s="13" t="s">
        <v>73</v>
      </c>
      <c r="AY170" s="161" t="s">
        <v>148</v>
      </c>
    </row>
    <row r="171" spans="1:65" s="13" customFormat="1" ht="10.199999999999999">
      <c r="B171" s="159"/>
      <c r="D171" s="160" t="s">
        <v>156</v>
      </c>
      <c r="E171" s="161" t="s">
        <v>1</v>
      </c>
      <c r="F171" s="162" t="s">
        <v>1659</v>
      </c>
      <c r="H171" s="163">
        <v>-3.9127154199695875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156</v>
      </c>
      <c r="AU171" s="161" t="s">
        <v>83</v>
      </c>
      <c r="AV171" s="13" t="s">
        <v>83</v>
      </c>
      <c r="AW171" s="13" t="s">
        <v>31</v>
      </c>
      <c r="AX171" s="13" t="s">
        <v>73</v>
      </c>
      <c r="AY171" s="161" t="s">
        <v>148</v>
      </c>
    </row>
    <row r="172" spans="1:65" s="13" customFormat="1" ht="10.199999999999999">
      <c r="B172" s="159"/>
      <c r="D172" s="160" t="s">
        <v>156</v>
      </c>
      <c r="E172" s="161" t="s">
        <v>1</v>
      </c>
      <c r="F172" s="162" t="s">
        <v>1660</v>
      </c>
      <c r="H172" s="163">
        <v>5.3243999999999998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156</v>
      </c>
      <c r="AU172" s="161" t="s">
        <v>83</v>
      </c>
      <c r="AV172" s="13" t="s">
        <v>83</v>
      </c>
      <c r="AW172" s="13" t="s">
        <v>31</v>
      </c>
      <c r="AX172" s="13" t="s">
        <v>73</v>
      </c>
      <c r="AY172" s="161" t="s">
        <v>148</v>
      </c>
    </row>
    <row r="173" spans="1:65" s="14" customFormat="1" ht="10.199999999999999">
      <c r="B173" s="168"/>
      <c r="D173" s="160" t="s">
        <v>156</v>
      </c>
      <c r="E173" s="169" t="s">
        <v>1</v>
      </c>
      <c r="F173" s="170" t="s">
        <v>182</v>
      </c>
      <c r="H173" s="171">
        <v>85.094485176426829</v>
      </c>
      <c r="I173" s="172"/>
      <c r="L173" s="168"/>
      <c r="M173" s="173"/>
      <c r="N173" s="174"/>
      <c r="O173" s="174"/>
      <c r="P173" s="174"/>
      <c r="Q173" s="174"/>
      <c r="R173" s="174"/>
      <c r="S173" s="174"/>
      <c r="T173" s="175"/>
      <c r="AT173" s="169" t="s">
        <v>156</v>
      </c>
      <c r="AU173" s="169" t="s">
        <v>83</v>
      </c>
      <c r="AV173" s="14" t="s">
        <v>154</v>
      </c>
      <c r="AW173" s="14" t="s">
        <v>31</v>
      </c>
      <c r="AX173" s="14" t="s">
        <v>81</v>
      </c>
      <c r="AY173" s="169" t="s">
        <v>148</v>
      </c>
    </row>
    <row r="174" spans="1:65" s="2" customFormat="1" ht="16.5" customHeight="1">
      <c r="A174" s="32"/>
      <c r="B174" s="144"/>
      <c r="C174" s="176" t="s">
        <v>288</v>
      </c>
      <c r="D174" s="176" t="s">
        <v>267</v>
      </c>
      <c r="E174" s="177" t="s">
        <v>268</v>
      </c>
      <c r="F174" s="178" t="s">
        <v>269</v>
      </c>
      <c r="G174" s="179" t="s">
        <v>257</v>
      </c>
      <c r="H174" s="180">
        <v>153.16900000000001</v>
      </c>
      <c r="I174" s="181"/>
      <c r="J174" s="182">
        <f>ROUND(I174*H174,2)</f>
        <v>0</v>
      </c>
      <c r="K174" s="183"/>
      <c r="L174" s="184"/>
      <c r="M174" s="185" t="s">
        <v>1</v>
      </c>
      <c r="N174" s="186" t="s">
        <v>38</v>
      </c>
      <c r="O174" s="58"/>
      <c r="P174" s="155">
        <f>O174*H174</f>
        <v>0</v>
      </c>
      <c r="Q174" s="155">
        <v>1</v>
      </c>
      <c r="R174" s="155">
        <f>Q174*H174</f>
        <v>153.16900000000001</v>
      </c>
      <c r="S174" s="155">
        <v>0</v>
      </c>
      <c r="T174" s="15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7" t="s">
        <v>230</v>
      </c>
      <c r="AT174" s="157" t="s">
        <v>267</v>
      </c>
      <c r="AU174" s="157" t="s">
        <v>83</v>
      </c>
      <c r="AY174" s="17" t="s">
        <v>148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7" t="s">
        <v>81</v>
      </c>
      <c r="BK174" s="158">
        <f>ROUND(I174*H174,2)</f>
        <v>0</v>
      </c>
      <c r="BL174" s="17" t="s">
        <v>154</v>
      </c>
      <c r="BM174" s="157" t="s">
        <v>1661</v>
      </c>
    </row>
    <row r="175" spans="1:65" s="13" customFormat="1" ht="10.199999999999999">
      <c r="B175" s="159"/>
      <c r="D175" s="160" t="s">
        <v>156</v>
      </c>
      <c r="F175" s="162" t="s">
        <v>1662</v>
      </c>
      <c r="H175" s="163">
        <v>153.16900000000001</v>
      </c>
      <c r="I175" s="164"/>
      <c r="L175" s="159"/>
      <c r="M175" s="165"/>
      <c r="N175" s="166"/>
      <c r="O175" s="166"/>
      <c r="P175" s="166"/>
      <c r="Q175" s="166"/>
      <c r="R175" s="166"/>
      <c r="S175" s="166"/>
      <c r="T175" s="167"/>
      <c r="AT175" s="161" t="s">
        <v>156</v>
      </c>
      <c r="AU175" s="161" t="s">
        <v>83</v>
      </c>
      <c r="AV175" s="13" t="s">
        <v>83</v>
      </c>
      <c r="AW175" s="13" t="s">
        <v>3</v>
      </c>
      <c r="AX175" s="13" t="s">
        <v>81</v>
      </c>
      <c r="AY175" s="161" t="s">
        <v>148</v>
      </c>
    </row>
    <row r="176" spans="1:65" s="2" customFormat="1" ht="24.15" customHeight="1">
      <c r="A176" s="32"/>
      <c r="B176" s="144"/>
      <c r="C176" s="145" t="s">
        <v>294</v>
      </c>
      <c r="D176" s="145" t="s">
        <v>150</v>
      </c>
      <c r="E176" s="146" t="s">
        <v>289</v>
      </c>
      <c r="F176" s="147" t="s">
        <v>290</v>
      </c>
      <c r="G176" s="148" t="s">
        <v>165</v>
      </c>
      <c r="H176" s="149">
        <v>82.308000000000007</v>
      </c>
      <c r="I176" s="150"/>
      <c r="J176" s="151">
        <f>ROUND(I176*H176,2)</f>
        <v>0</v>
      </c>
      <c r="K176" s="152"/>
      <c r="L176" s="33"/>
      <c r="M176" s="153" t="s">
        <v>1</v>
      </c>
      <c r="N176" s="154" t="s">
        <v>38</v>
      </c>
      <c r="O176" s="58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7" t="s">
        <v>154</v>
      </c>
      <c r="AT176" s="157" t="s">
        <v>150</v>
      </c>
      <c r="AU176" s="157" t="s">
        <v>83</v>
      </c>
      <c r="AY176" s="17" t="s">
        <v>148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7" t="s">
        <v>81</v>
      </c>
      <c r="BK176" s="158">
        <f>ROUND(I176*H176,2)</f>
        <v>0</v>
      </c>
      <c r="BL176" s="17" t="s">
        <v>154</v>
      </c>
      <c r="BM176" s="157" t="s">
        <v>1663</v>
      </c>
    </row>
    <row r="177" spans="1:65" s="13" customFormat="1" ht="10.199999999999999">
      <c r="B177" s="159"/>
      <c r="D177" s="160" t="s">
        <v>156</v>
      </c>
      <c r="E177" s="161" t="s">
        <v>1</v>
      </c>
      <c r="F177" s="162" t="s">
        <v>1664</v>
      </c>
      <c r="H177" s="163">
        <v>93.204000000000008</v>
      </c>
      <c r="I177" s="164"/>
      <c r="L177" s="159"/>
      <c r="M177" s="165"/>
      <c r="N177" s="166"/>
      <c r="O177" s="166"/>
      <c r="P177" s="166"/>
      <c r="Q177" s="166"/>
      <c r="R177" s="166"/>
      <c r="S177" s="166"/>
      <c r="T177" s="167"/>
      <c r="AT177" s="161" t="s">
        <v>156</v>
      </c>
      <c r="AU177" s="161" t="s">
        <v>83</v>
      </c>
      <c r="AV177" s="13" t="s">
        <v>83</v>
      </c>
      <c r="AW177" s="13" t="s">
        <v>31</v>
      </c>
      <c r="AX177" s="13" t="s">
        <v>73</v>
      </c>
      <c r="AY177" s="161" t="s">
        <v>148</v>
      </c>
    </row>
    <row r="178" spans="1:65" s="13" customFormat="1" ht="10.199999999999999">
      <c r="B178" s="159"/>
      <c r="D178" s="160" t="s">
        <v>156</v>
      </c>
      <c r="E178" s="161" t="s">
        <v>1</v>
      </c>
      <c r="F178" s="162" t="s">
        <v>1665</v>
      </c>
      <c r="H178" s="163">
        <v>5.508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156</v>
      </c>
      <c r="AU178" s="161" t="s">
        <v>83</v>
      </c>
      <c r="AV178" s="13" t="s">
        <v>83</v>
      </c>
      <c r="AW178" s="13" t="s">
        <v>31</v>
      </c>
      <c r="AX178" s="13" t="s">
        <v>73</v>
      </c>
      <c r="AY178" s="161" t="s">
        <v>148</v>
      </c>
    </row>
    <row r="179" spans="1:65" s="15" customFormat="1" ht="10.199999999999999">
      <c r="B179" s="187"/>
      <c r="D179" s="160" t="s">
        <v>156</v>
      </c>
      <c r="E179" s="188" t="s">
        <v>1</v>
      </c>
      <c r="F179" s="189" t="s">
        <v>286</v>
      </c>
      <c r="H179" s="190">
        <v>98.712000000000003</v>
      </c>
      <c r="I179" s="191"/>
      <c r="L179" s="187"/>
      <c r="M179" s="192"/>
      <c r="N179" s="193"/>
      <c r="O179" s="193"/>
      <c r="P179" s="193"/>
      <c r="Q179" s="193"/>
      <c r="R179" s="193"/>
      <c r="S179" s="193"/>
      <c r="T179" s="194"/>
      <c r="AT179" s="188" t="s">
        <v>156</v>
      </c>
      <c r="AU179" s="188" t="s">
        <v>83</v>
      </c>
      <c r="AV179" s="15" t="s">
        <v>162</v>
      </c>
      <c r="AW179" s="15" t="s">
        <v>31</v>
      </c>
      <c r="AX179" s="15" t="s">
        <v>73</v>
      </c>
      <c r="AY179" s="188" t="s">
        <v>148</v>
      </c>
    </row>
    <row r="180" spans="1:65" s="13" customFormat="1" ht="10.199999999999999">
      <c r="B180" s="159"/>
      <c r="D180" s="160" t="s">
        <v>156</v>
      </c>
      <c r="E180" s="161" t="s">
        <v>1</v>
      </c>
      <c r="F180" s="162" t="s">
        <v>1666</v>
      </c>
      <c r="H180" s="163">
        <v>-15.250468837770956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156</v>
      </c>
      <c r="AU180" s="161" t="s">
        <v>83</v>
      </c>
      <c r="AV180" s="13" t="s">
        <v>83</v>
      </c>
      <c r="AW180" s="13" t="s">
        <v>31</v>
      </c>
      <c r="AX180" s="13" t="s">
        <v>73</v>
      </c>
      <c r="AY180" s="161" t="s">
        <v>148</v>
      </c>
    </row>
    <row r="181" spans="1:65" s="13" customFormat="1" ht="10.199999999999999">
      <c r="B181" s="159"/>
      <c r="D181" s="160" t="s">
        <v>156</v>
      </c>
      <c r="E181" s="161" t="s">
        <v>1</v>
      </c>
      <c r="F181" s="162" t="s">
        <v>1667</v>
      </c>
      <c r="H181" s="163">
        <v>-1.1535928223982479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156</v>
      </c>
      <c r="AU181" s="161" t="s">
        <v>83</v>
      </c>
      <c r="AV181" s="13" t="s">
        <v>83</v>
      </c>
      <c r="AW181" s="13" t="s">
        <v>31</v>
      </c>
      <c r="AX181" s="13" t="s">
        <v>73</v>
      </c>
      <c r="AY181" s="161" t="s">
        <v>148</v>
      </c>
    </row>
    <row r="182" spans="1:65" s="15" customFormat="1" ht="10.199999999999999">
      <c r="B182" s="187"/>
      <c r="D182" s="160" t="s">
        <v>156</v>
      </c>
      <c r="E182" s="188" t="s">
        <v>1</v>
      </c>
      <c r="F182" s="189" t="s">
        <v>286</v>
      </c>
      <c r="H182" s="190">
        <v>-16.404061660169205</v>
      </c>
      <c r="I182" s="191"/>
      <c r="L182" s="187"/>
      <c r="M182" s="192"/>
      <c r="N182" s="193"/>
      <c r="O182" s="193"/>
      <c r="P182" s="193"/>
      <c r="Q182" s="193"/>
      <c r="R182" s="193"/>
      <c r="S182" s="193"/>
      <c r="T182" s="194"/>
      <c r="AT182" s="188" t="s">
        <v>156</v>
      </c>
      <c r="AU182" s="188" t="s">
        <v>83</v>
      </c>
      <c r="AV182" s="15" t="s">
        <v>162</v>
      </c>
      <c r="AW182" s="15" t="s">
        <v>31</v>
      </c>
      <c r="AX182" s="15" t="s">
        <v>73</v>
      </c>
      <c r="AY182" s="188" t="s">
        <v>148</v>
      </c>
    </row>
    <row r="183" spans="1:65" s="14" customFormat="1" ht="10.199999999999999">
      <c r="B183" s="168"/>
      <c r="D183" s="160" t="s">
        <v>156</v>
      </c>
      <c r="E183" s="169" t="s">
        <v>1</v>
      </c>
      <c r="F183" s="170" t="s">
        <v>182</v>
      </c>
      <c r="H183" s="171">
        <v>82.307938339830798</v>
      </c>
      <c r="I183" s="172"/>
      <c r="L183" s="168"/>
      <c r="M183" s="173"/>
      <c r="N183" s="174"/>
      <c r="O183" s="174"/>
      <c r="P183" s="174"/>
      <c r="Q183" s="174"/>
      <c r="R183" s="174"/>
      <c r="S183" s="174"/>
      <c r="T183" s="175"/>
      <c r="AT183" s="169" t="s">
        <v>156</v>
      </c>
      <c r="AU183" s="169" t="s">
        <v>83</v>
      </c>
      <c r="AV183" s="14" t="s">
        <v>154</v>
      </c>
      <c r="AW183" s="14" t="s">
        <v>31</v>
      </c>
      <c r="AX183" s="14" t="s">
        <v>81</v>
      </c>
      <c r="AY183" s="169" t="s">
        <v>148</v>
      </c>
    </row>
    <row r="184" spans="1:65" s="2" customFormat="1" ht="16.5" customHeight="1">
      <c r="A184" s="32"/>
      <c r="B184" s="144"/>
      <c r="C184" s="176" t="s">
        <v>300</v>
      </c>
      <c r="D184" s="176" t="s">
        <v>267</v>
      </c>
      <c r="E184" s="177" t="s">
        <v>295</v>
      </c>
      <c r="F184" s="178" t="s">
        <v>296</v>
      </c>
      <c r="G184" s="179" t="s">
        <v>257</v>
      </c>
      <c r="H184" s="180">
        <v>164.61600000000001</v>
      </c>
      <c r="I184" s="181"/>
      <c r="J184" s="182">
        <f>ROUND(I184*H184,2)</f>
        <v>0</v>
      </c>
      <c r="K184" s="183"/>
      <c r="L184" s="184"/>
      <c r="M184" s="185" t="s">
        <v>1</v>
      </c>
      <c r="N184" s="186" t="s">
        <v>38</v>
      </c>
      <c r="O184" s="58"/>
      <c r="P184" s="155">
        <f>O184*H184</f>
        <v>0</v>
      </c>
      <c r="Q184" s="155">
        <v>1</v>
      </c>
      <c r="R184" s="155">
        <f>Q184*H184</f>
        <v>164.61600000000001</v>
      </c>
      <c r="S184" s="155">
        <v>0</v>
      </c>
      <c r="T184" s="15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7" t="s">
        <v>230</v>
      </c>
      <c r="AT184" s="157" t="s">
        <v>267</v>
      </c>
      <c r="AU184" s="157" t="s">
        <v>83</v>
      </c>
      <c r="AY184" s="17" t="s">
        <v>148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7" t="s">
        <v>81</v>
      </c>
      <c r="BK184" s="158">
        <f>ROUND(I184*H184,2)</f>
        <v>0</v>
      </c>
      <c r="BL184" s="17" t="s">
        <v>154</v>
      </c>
      <c r="BM184" s="157" t="s">
        <v>1668</v>
      </c>
    </row>
    <row r="185" spans="1:65" s="13" customFormat="1" ht="10.199999999999999">
      <c r="B185" s="159"/>
      <c r="D185" s="160" t="s">
        <v>156</v>
      </c>
      <c r="F185" s="162" t="s">
        <v>1669</v>
      </c>
      <c r="H185" s="163">
        <v>164.61600000000001</v>
      </c>
      <c r="I185" s="164"/>
      <c r="L185" s="159"/>
      <c r="M185" s="165"/>
      <c r="N185" s="166"/>
      <c r="O185" s="166"/>
      <c r="P185" s="166"/>
      <c r="Q185" s="166"/>
      <c r="R185" s="166"/>
      <c r="S185" s="166"/>
      <c r="T185" s="167"/>
      <c r="AT185" s="161" t="s">
        <v>156</v>
      </c>
      <c r="AU185" s="161" t="s">
        <v>83</v>
      </c>
      <c r="AV185" s="13" t="s">
        <v>83</v>
      </c>
      <c r="AW185" s="13" t="s">
        <v>3</v>
      </c>
      <c r="AX185" s="13" t="s">
        <v>81</v>
      </c>
      <c r="AY185" s="161" t="s">
        <v>148</v>
      </c>
    </row>
    <row r="186" spans="1:65" s="12" customFormat="1" ht="22.8" customHeight="1">
      <c r="B186" s="131"/>
      <c r="D186" s="132" t="s">
        <v>72</v>
      </c>
      <c r="E186" s="142" t="s">
        <v>162</v>
      </c>
      <c r="F186" s="142" t="s">
        <v>1446</v>
      </c>
      <c r="I186" s="134"/>
      <c r="J186" s="143">
        <f>BK186</f>
        <v>0</v>
      </c>
      <c r="L186" s="131"/>
      <c r="M186" s="136"/>
      <c r="N186" s="137"/>
      <c r="O186" s="137"/>
      <c r="P186" s="138">
        <f>SUM(P187:P188)</f>
        <v>0</v>
      </c>
      <c r="Q186" s="137"/>
      <c r="R186" s="138">
        <f>SUM(R187:R188)</f>
        <v>0</v>
      </c>
      <c r="S186" s="137"/>
      <c r="T186" s="139">
        <f>SUM(T187:T188)</f>
        <v>0</v>
      </c>
      <c r="AR186" s="132" t="s">
        <v>81</v>
      </c>
      <c r="AT186" s="140" t="s">
        <v>72</v>
      </c>
      <c r="AU186" s="140" t="s">
        <v>81</v>
      </c>
      <c r="AY186" s="132" t="s">
        <v>148</v>
      </c>
      <c r="BK186" s="141">
        <f>SUM(BK187:BK188)</f>
        <v>0</v>
      </c>
    </row>
    <row r="187" spans="1:65" s="2" customFormat="1" ht="16.5" customHeight="1">
      <c r="A187" s="32"/>
      <c r="B187" s="144"/>
      <c r="C187" s="145" t="s">
        <v>306</v>
      </c>
      <c r="D187" s="145" t="s">
        <v>150</v>
      </c>
      <c r="E187" s="146" t="s">
        <v>1547</v>
      </c>
      <c r="F187" s="147" t="s">
        <v>1548</v>
      </c>
      <c r="G187" s="148" t="s">
        <v>153</v>
      </c>
      <c r="H187" s="149">
        <v>81.75</v>
      </c>
      <c r="I187" s="150"/>
      <c r="J187" s="151">
        <f>ROUND(I187*H187,2)</f>
        <v>0</v>
      </c>
      <c r="K187" s="152"/>
      <c r="L187" s="33"/>
      <c r="M187" s="153" t="s">
        <v>1</v>
      </c>
      <c r="N187" s="154" t="s">
        <v>38</v>
      </c>
      <c r="O187" s="58"/>
      <c r="P187" s="155">
        <f>O187*H187</f>
        <v>0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7" t="s">
        <v>154</v>
      </c>
      <c r="AT187" s="157" t="s">
        <v>150</v>
      </c>
      <c r="AU187" s="157" t="s">
        <v>83</v>
      </c>
      <c r="AY187" s="17" t="s">
        <v>148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7" t="s">
        <v>81</v>
      </c>
      <c r="BK187" s="158">
        <f>ROUND(I187*H187,2)</f>
        <v>0</v>
      </c>
      <c r="BL187" s="17" t="s">
        <v>154</v>
      </c>
      <c r="BM187" s="157" t="s">
        <v>1670</v>
      </c>
    </row>
    <row r="188" spans="1:65" s="2" customFormat="1" ht="21.75" customHeight="1">
      <c r="A188" s="32"/>
      <c r="B188" s="144"/>
      <c r="C188" s="145" t="s">
        <v>310</v>
      </c>
      <c r="D188" s="145" t="s">
        <v>150</v>
      </c>
      <c r="E188" s="146" t="s">
        <v>1551</v>
      </c>
      <c r="F188" s="147" t="s">
        <v>1552</v>
      </c>
      <c r="G188" s="148" t="s">
        <v>153</v>
      </c>
      <c r="H188" s="149">
        <v>81.75</v>
      </c>
      <c r="I188" s="150"/>
      <c r="J188" s="151">
        <f>ROUND(I188*H188,2)</f>
        <v>0</v>
      </c>
      <c r="K188" s="152"/>
      <c r="L188" s="33"/>
      <c r="M188" s="153" t="s">
        <v>1</v>
      </c>
      <c r="N188" s="154" t="s">
        <v>38</v>
      </c>
      <c r="O188" s="58"/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154</v>
      </c>
      <c r="AT188" s="157" t="s">
        <v>150</v>
      </c>
      <c r="AU188" s="157" t="s">
        <v>83</v>
      </c>
      <c r="AY188" s="17" t="s">
        <v>148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7" t="s">
        <v>81</v>
      </c>
      <c r="BK188" s="158">
        <f>ROUND(I188*H188,2)</f>
        <v>0</v>
      </c>
      <c r="BL188" s="17" t="s">
        <v>154</v>
      </c>
      <c r="BM188" s="157" t="s">
        <v>1671</v>
      </c>
    </row>
    <row r="189" spans="1:65" s="12" customFormat="1" ht="22.8" customHeight="1">
      <c r="B189" s="131"/>
      <c r="D189" s="132" t="s">
        <v>72</v>
      </c>
      <c r="E189" s="142" t="s">
        <v>154</v>
      </c>
      <c r="F189" s="142" t="s">
        <v>299</v>
      </c>
      <c r="I189" s="134"/>
      <c r="J189" s="143">
        <f>BK189</f>
        <v>0</v>
      </c>
      <c r="L189" s="131"/>
      <c r="M189" s="136"/>
      <c r="N189" s="137"/>
      <c r="O189" s="137"/>
      <c r="P189" s="138">
        <f>SUM(P190:P215)</f>
        <v>0</v>
      </c>
      <c r="Q189" s="137"/>
      <c r="R189" s="138">
        <f>SUM(R190:R215)</f>
        <v>36.047901510000003</v>
      </c>
      <c r="S189" s="137"/>
      <c r="T189" s="139">
        <f>SUM(T190:T215)</f>
        <v>0</v>
      </c>
      <c r="AR189" s="132" t="s">
        <v>81</v>
      </c>
      <c r="AT189" s="140" t="s">
        <v>72</v>
      </c>
      <c r="AU189" s="140" t="s">
        <v>81</v>
      </c>
      <c r="AY189" s="132" t="s">
        <v>148</v>
      </c>
      <c r="BK189" s="141">
        <f>SUM(BK190:BK215)</f>
        <v>0</v>
      </c>
    </row>
    <row r="190" spans="1:65" s="2" customFormat="1" ht="16.5" customHeight="1">
      <c r="A190" s="32"/>
      <c r="B190" s="144"/>
      <c r="C190" s="145" t="s">
        <v>7</v>
      </c>
      <c r="D190" s="145" t="s">
        <v>150</v>
      </c>
      <c r="E190" s="146" t="s">
        <v>1217</v>
      </c>
      <c r="F190" s="147" t="s">
        <v>1218</v>
      </c>
      <c r="G190" s="148" t="s">
        <v>165</v>
      </c>
      <c r="H190" s="149">
        <v>0.67500000000000004</v>
      </c>
      <c r="I190" s="150"/>
      <c r="J190" s="151">
        <f>ROUND(I190*H190,2)</f>
        <v>0</v>
      </c>
      <c r="K190" s="152"/>
      <c r="L190" s="33"/>
      <c r="M190" s="153" t="s">
        <v>1</v>
      </c>
      <c r="N190" s="154" t="s">
        <v>38</v>
      </c>
      <c r="O190" s="58"/>
      <c r="P190" s="155">
        <f>O190*H190</f>
        <v>0</v>
      </c>
      <c r="Q190" s="155">
        <v>1.7034</v>
      </c>
      <c r="R190" s="155">
        <f>Q190*H190</f>
        <v>1.1497950000000001</v>
      </c>
      <c r="S190" s="155">
        <v>0</v>
      </c>
      <c r="T190" s="15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7" t="s">
        <v>154</v>
      </c>
      <c r="AT190" s="157" t="s">
        <v>150</v>
      </c>
      <c r="AU190" s="157" t="s">
        <v>83</v>
      </c>
      <c r="AY190" s="17" t="s">
        <v>148</v>
      </c>
      <c r="BE190" s="158">
        <f>IF(N190="základní",J190,0)</f>
        <v>0</v>
      </c>
      <c r="BF190" s="158">
        <f>IF(N190="snížená",J190,0)</f>
        <v>0</v>
      </c>
      <c r="BG190" s="158">
        <f>IF(N190="zákl. přenesená",J190,0)</f>
        <v>0</v>
      </c>
      <c r="BH190" s="158">
        <f>IF(N190="sníž. přenesená",J190,0)</f>
        <v>0</v>
      </c>
      <c r="BI190" s="158">
        <f>IF(N190="nulová",J190,0)</f>
        <v>0</v>
      </c>
      <c r="BJ190" s="17" t="s">
        <v>81</v>
      </c>
      <c r="BK190" s="158">
        <f>ROUND(I190*H190,2)</f>
        <v>0</v>
      </c>
      <c r="BL190" s="17" t="s">
        <v>154</v>
      </c>
      <c r="BM190" s="157" t="s">
        <v>1672</v>
      </c>
    </row>
    <row r="191" spans="1:65" s="13" customFormat="1" ht="10.199999999999999">
      <c r="B191" s="159"/>
      <c r="D191" s="160" t="s">
        <v>156</v>
      </c>
      <c r="E191" s="161" t="s">
        <v>1</v>
      </c>
      <c r="F191" s="162" t="s">
        <v>1673</v>
      </c>
      <c r="H191" s="163">
        <v>0.67500000000000004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156</v>
      </c>
      <c r="AU191" s="161" t="s">
        <v>83</v>
      </c>
      <c r="AV191" s="13" t="s">
        <v>83</v>
      </c>
      <c r="AW191" s="13" t="s">
        <v>31</v>
      </c>
      <c r="AX191" s="13" t="s">
        <v>81</v>
      </c>
      <c r="AY191" s="161" t="s">
        <v>148</v>
      </c>
    </row>
    <row r="192" spans="1:65" s="2" customFormat="1" ht="24.15" customHeight="1">
      <c r="A192" s="32"/>
      <c r="B192" s="144"/>
      <c r="C192" s="145" t="s">
        <v>319</v>
      </c>
      <c r="D192" s="145" t="s">
        <v>150</v>
      </c>
      <c r="E192" s="146" t="s">
        <v>301</v>
      </c>
      <c r="F192" s="147" t="s">
        <v>302</v>
      </c>
      <c r="G192" s="148" t="s">
        <v>165</v>
      </c>
      <c r="H192" s="149">
        <v>12.263</v>
      </c>
      <c r="I192" s="150"/>
      <c r="J192" s="151">
        <f>ROUND(I192*H192,2)</f>
        <v>0</v>
      </c>
      <c r="K192" s="152"/>
      <c r="L192" s="33"/>
      <c r="M192" s="153" t="s">
        <v>1</v>
      </c>
      <c r="N192" s="154" t="s">
        <v>38</v>
      </c>
      <c r="O192" s="58"/>
      <c r="P192" s="155">
        <f>O192*H192</f>
        <v>0</v>
      </c>
      <c r="Q192" s="155">
        <v>1.8907700000000001</v>
      </c>
      <c r="R192" s="155">
        <f>Q192*H192</f>
        <v>23.18651251</v>
      </c>
      <c r="S192" s="155">
        <v>0</v>
      </c>
      <c r="T192" s="15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7" t="s">
        <v>154</v>
      </c>
      <c r="AT192" s="157" t="s">
        <v>150</v>
      </c>
      <c r="AU192" s="157" t="s">
        <v>83</v>
      </c>
      <c r="AY192" s="17" t="s">
        <v>148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81</v>
      </c>
      <c r="BK192" s="158">
        <f>ROUND(I192*H192,2)</f>
        <v>0</v>
      </c>
      <c r="BL192" s="17" t="s">
        <v>154</v>
      </c>
      <c r="BM192" s="157" t="s">
        <v>1674</v>
      </c>
    </row>
    <row r="193" spans="1:65" s="13" customFormat="1" ht="10.199999999999999">
      <c r="B193" s="159"/>
      <c r="D193" s="160" t="s">
        <v>156</v>
      </c>
      <c r="E193" s="161" t="s">
        <v>1</v>
      </c>
      <c r="F193" s="162" t="s">
        <v>1675</v>
      </c>
      <c r="H193" s="163">
        <v>12.262500000000001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156</v>
      </c>
      <c r="AU193" s="161" t="s">
        <v>83</v>
      </c>
      <c r="AV193" s="13" t="s">
        <v>83</v>
      </c>
      <c r="AW193" s="13" t="s">
        <v>31</v>
      </c>
      <c r="AX193" s="13" t="s">
        <v>73</v>
      </c>
      <c r="AY193" s="161" t="s">
        <v>148</v>
      </c>
    </row>
    <row r="194" spans="1:65" s="14" customFormat="1" ht="10.199999999999999">
      <c r="B194" s="168"/>
      <c r="D194" s="160" t="s">
        <v>156</v>
      </c>
      <c r="E194" s="169" t="s">
        <v>1</v>
      </c>
      <c r="F194" s="170" t="s">
        <v>182</v>
      </c>
      <c r="H194" s="171">
        <v>12.262500000000001</v>
      </c>
      <c r="I194" s="172"/>
      <c r="L194" s="168"/>
      <c r="M194" s="173"/>
      <c r="N194" s="174"/>
      <c r="O194" s="174"/>
      <c r="P194" s="174"/>
      <c r="Q194" s="174"/>
      <c r="R194" s="174"/>
      <c r="S194" s="174"/>
      <c r="T194" s="175"/>
      <c r="AT194" s="169" t="s">
        <v>156</v>
      </c>
      <c r="AU194" s="169" t="s">
        <v>83</v>
      </c>
      <c r="AV194" s="14" t="s">
        <v>154</v>
      </c>
      <c r="AW194" s="14" t="s">
        <v>31</v>
      </c>
      <c r="AX194" s="14" t="s">
        <v>81</v>
      </c>
      <c r="AY194" s="169" t="s">
        <v>148</v>
      </c>
    </row>
    <row r="195" spans="1:65" s="2" customFormat="1" ht="21.75" customHeight="1">
      <c r="A195" s="32"/>
      <c r="B195" s="144"/>
      <c r="C195" s="145" t="s">
        <v>324</v>
      </c>
      <c r="D195" s="145" t="s">
        <v>150</v>
      </c>
      <c r="E195" s="146" t="s">
        <v>1676</v>
      </c>
      <c r="F195" s="147" t="s">
        <v>1677</v>
      </c>
      <c r="G195" s="148" t="s">
        <v>322</v>
      </c>
      <c r="H195" s="149">
        <v>2</v>
      </c>
      <c r="I195" s="150"/>
      <c r="J195" s="151">
        <f t="shared" ref="J195:J200" si="0">ROUND(I195*H195,2)</f>
        <v>0</v>
      </c>
      <c r="K195" s="152"/>
      <c r="L195" s="33"/>
      <c r="M195" s="153" t="s">
        <v>1</v>
      </c>
      <c r="N195" s="154" t="s">
        <v>38</v>
      </c>
      <c r="O195" s="58"/>
      <c r="P195" s="155">
        <f t="shared" ref="P195:P200" si="1">O195*H195</f>
        <v>0</v>
      </c>
      <c r="Q195" s="155">
        <v>0.22394</v>
      </c>
      <c r="R195" s="155">
        <f t="shared" ref="R195:R200" si="2">Q195*H195</f>
        <v>0.44788</v>
      </c>
      <c r="S195" s="155">
        <v>0</v>
      </c>
      <c r="T195" s="156">
        <f t="shared" ref="T195:T200" si="3"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7" t="s">
        <v>154</v>
      </c>
      <c r="AT195" s="157" t="s">
        <v>150</v>
      </c>
      <c r="AU195" s="157" t="s">
        <v>83</v>
      </c>
      <c r="AY195" s="17" t="s">
        <v>148</v>
      </c>
      <c r="BE195" s="158">
        <f t="shared" ref="BE195:BE200" si="4">IF(N195="základní",J195,0)</f>
        <v>0</v>
      </c>
      <c r="BF195" s="158">
        <f t="shared" ref="BF195:BF200" si="5">IF(N195="snížená",J195,0)</f>
        <v>0</v>
      </c>
      <c r="BG195" s="158">
        <f t="shared" ref="BG195:BG200" si="6">IF(N195="zákl. přenesená",J195,0)</f>
        <v>0</v>
      </c>
      <c r="BH195" s="158">
        <f t="shared" ref="BH195:BH200" si="7">IF(N195="sníž. přenesená",J195,0)</f>
        <v>0</v>
      </c>
      <c r="BI195" s="158">
        <f t="shared" ref="BI195:BI200" si="8">IF(N195="nulová",J195,0)</f>
        <v>0</v>
      </c>
      <c r="BJ195" s="17" t="s">
        <v>81</v>
      </c>
      <c r="BK195" s="158">
        <f t="shared" ref="BK195:BK200" si="9">ROUND(I195*H195,2)</f>
        <v>0</v>
      </c>
      <c r="BL195" s="17" t="s">
        <v>154</v>
      </c>
      <c r="BM195" s="157" t="s">
        <v>1678</v>
      </c>
    </row>
    <row r="196" spans="1:65" s="2" customFormat="1" ht="24.15" customHeight="1">
      <c r="A196" s="32"/>
      <c r="B196" s="144"/>
      <c r="C196" s="176" t="s">
        <v>328</v>
      </c>
      <c r="D196" s="176" t="s">
        <v>267</v>
      </c>
      <c r="E196" s="177" t="s">
        <v>1679</v>
      </c>
      <c r="F196" s="178" t="s">
        <v>1680</v>
      </c>
      <c r="G196" s="179" t="s">
        <v>322</v>
      </c>
      <c r="H196" s="180">
        <v>1</v>
      </c>
      <c r="I196" s="181"/>
      <c r="J196" s="182">
        <f t="shared" si="0"/>
        <v>0</v>
      </c>
      <c r="K196" s="183"/>
      <c r="L196" s="184"/>
      <c r="M196" s="185" t="s">
        <v>1</v>
      </c>
      <c r="N196" s="186" t="s">
        <v>38</v>
      </c>
      <c r="O196" s="58"/>
      <c r="P196" s="155">
        <f t="shared" si="1"/>
        <v>0</v>
      </c>
      <c r="Q196" s="155">
        <v>2.8000000000000001E-2</v>
      </c>
      <c r="R196" s="155">
        <f t="shared" si="2"/>
        <v>2.8000000000000001E-2</v>
      </c>
      <c r="S196" s="155">
        <v>0</v>
      </c>
      <c r="T196" s="156">
        <f t="shared" si="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7" t="s">
        <v>230</v>
      </c>
      <c r="AT196" s="157" t="s">
        <v>267</v>
      </c>
      <c r="AU196" s="157" t="s">
        <v>83</v>
      </c>
      <c r="AY196" s="17" t="s">
        <v>148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7" t="s">
        <v>81</v>
      </c>
      <c r="BK196" s="158">
        <f t="shared" si="9"/>
        <v>0</v>
      </c>
      <c r="BL196" s="17" t="s">
        <v>154</v>
      </c>
      <c r="BM196" s="157" t="s">
        <v>1681</v>
      </c>
    </row>
    <row r="197" spans="1:65" s="2" customFormat="1" ht="24.15" customHeight="1">
      <c r="A197" s="32"/>
      <c r="B197" s="144"/>
      <c r="C197" s="176" t="s">
        <v>332</v>
      </c>
      <c r="D197" s="176" t="s">
        <v>267</v>
      </c>
      <c r="E197" s="177" t="s">
        <v>1682</v>
      </c>
      <c r="F197" s="178" t="s">
        <v>1683</v>
      </c>
      <c r="G197" s="179" t="s">
        <v>322</v>
      </c>
      <c r="H197" s="180">
        <v>1</v>
      </c>
      <c r="I197" s="181"/>
      <c r="J197" s="182">
        <f t="shared" si="0"/>
        <v>0</v>
      </c>
      <c r="K197" s="183"/>
      <c r="L197" s="184"/>
      <c r="M197" s="185" t="s">
        <v>1</v>
      </c>
      <c r="N197" s="186" t="s">
        <v>38</v>
      </c>
      <c r="O197" s="58"/>
      <c r="P197" s="155">
        <f t="shared" si="1"/>
        <v>0</v>
      </c>
      <c r="Q197" s="155">
        <v>6.8000000000000005E-2</v>
      </c>
      <c r="R197" s="155">
        <f t="shared" si="2"/>
        <v>6.8000000000000005E-2</v>
      </c>
      <c r="S197" s="155">
        <v>0</v>
      </c>
      <c r="T197" s="156">
        <f t="shared" si="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230</v>
      </c>
      <c r="AT197" s="157" t="s">
        <v>267</v>
      </c>
      <c r="AU197" s="157" t="s">
        <v>83</v>
      </c>
      <c r="AY197" s="17" t="s">
        <v>148</v>
      </c>
      <c r="BE197" s="158">
        <f t="shared" si="4"/>
        <v>0</v>
      </c>
      <c r="BF197" s="158">
        <f t="shared" si="5"/>
        <v>0</v>
      </c>
      <c r="BG197" s="158">
        <f t="shared" si="6"/>
        <v>0</v>
      </c>
      <c r="BH197" s="158">
        <f t="shared" si="7"/>
        <v>0</v>
      </c>
      <c r="BI197" s="158">
        <f t="shared" si="8"/>
        <v>0</v>
      </c>
      <c r="BJ197" s="17" t="s">
        <v>81</v>
      </c>
      <c r="BK197" s="158">
        <f t="shared" si="9"/>
        <v>0</v>
      </c>
      <c r="BL197" s="17" t="s">
        <v>154</v>
      </c>
      <c r="BM197" s="157" t="s">
        <v>1684</v>
      </c>
    </row>
    <row r="198" spans="1:65" s="2" customFormat="1" ht="21.75" customHeight="1">
      <c r="A198" s="32"/>
      <c r="B198" s="144"/>
      <c r="C198" s="145" t="s">
        <v>336</v>
      </c>
      <c r="D198" s="145" t="s">
        <v>150</v>
      </c>
      <c r="E198" s="146" t="s">
        <v>1685</v>
      </c>
      <c r="F198" s="147" t="s">
        <v>1686</v>
      </c>
      <c r="G198" s="148" t="s">
        <v>322</v>
      </c>
      <c r="H198" s="149">
        <v>1</v>
      </c>
      <c r="I198" s="150"/>
      <c r="J198" s="151">
        <f t="shared" si="0"/>
        <v>0</v>
      </c>
      <c r="K198" s="152"/>
      <c r="L198" s="33"/>
      <c r="M198" s="153" t="s">
        <v>1</v>
      </c>
      <c r="N198" s="154" t="s">
        <v>38</v>
      </c>
      <c r="O198" s="58"/>
      <c r="P198" s="155">
        <f t="shared" si="1"/>
        <v>0</v>
      </c>
      <c r="Q198" s="155">
        <v>0.22394</v>
      </c>
      <c r="R198" s="155">
        <f t="shared" si="2"/>
        <v>0.22394</v>
      </c>
      <c r="S198" s="155">
        <v>0</v>
      </c>
      <c r="T198" s="156">
        <f t="shared" si="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154</v>
      </c>
      <c r="AT198" s="157" t="s">
        <v>150</v>
      </c>
      <c r="AU198" s="157" t="s">
        <v>83</v>
      </c>
      <c r="AY198" s="17" t="s">
        <v>148</v>
      </c>
      <c r="BE198" s="158">
        <f t="shared" si="4"/>
        <v>0</v>
      </c>
      <c r="BF198" s="158">
        <f t="shared" si="5"/>
        <v>0</v>
      </c>
      <c r="BG198" s="158">
        <f t="shared" si="6"/>
        <v>0</v>
      </c>
      <c r="BH198" s="158">
        <f t="shared" si="7"/>
        <v>0</v>
      </c>
      <c r="BI198" s="158">
        <f t="shared" si="8"/>
        <v>0</v>
      </c>
      <c r="BJ198" s="17" t="s">
        <v>81</v>
      </c>
      <c r="BK198" s="158">
        <f t="shared" si="9"/>
        <v>0</v>
      </c>
      <c r="BL198" s="17" t="s">
        <v>154</v>
      </c>
      <c r="BM198" s="157" t="s">
        <v>1687</v>
      </c>
    </row>
    <row r="199" spans="1:65" s="2" customFormat="1" ht="24.15" customHeight="1">
      <c r="A199" s="32"/>
      <c r="B199" s="144"/>
      <c r="C199" s="176" t="s">
        <v>340</v>
      </c>
      <c r="D199" s="176" t="s">
        <v>267</v>
      </c>
      <c r="E199" s="177" t="s">
        <v>1688</v>
      </c>
      <c r="F199" s="178" t="s">
        <v>1689</v>
      </c>
      <c r="G199" s="179" t="s">
        <v>322</v>
      </c>
      <c r="H199" s="180">
        <v>1</v>
      </c>
      <c r="I199" s="181"/>
      <c r="J199" s="182">
        <f t="shared" si="0"/>
        <v>0</v>
      </c>
      <c r="K199" s="183"/>
      <c r="L199" s="184"/>
      <c r="M199" s="185" t="s">
        <v>1</v>
      </c>
      <c r="N199" s="186" t="s">
        <v>38</v>
      </c>
      <c r="O199" s="58"/>
      <c r="P199" s="155">
        <f t="shared" si="1"/>
        <v>0</v>
      </c>
      <c r="Q199" s="155">
        <v>8.1000000000000003E-2</v>
      </c>
      <c r="R199" s="155">
        <f t="shared" si="2"/>
        <v>8.1000000000000003E-2</v>
      </c>
      <c r="S199" s="155">
        <v>0</v>
      </c>
      <c r="T199" s="156">
        <f t="shared" si="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7" t="s">
        <v>230</v>
      </c>
      <c r="AT199" s="157" t="s">
        <v>267</v>
      </c>
      <c r="AU199" s="157" t="s">
        <v>83</v>
      </c>
      <c r="AY199" s="17" t="s">
        <v>148</v>
      </c>
      <c r="BE199" s="158">
        <f t="shared" si="4"/>
        <v>0</v>
      </c>
      <c r="BF199" s="158">
        <f t="shared" si="5"/>
        <v>0</v>
      </c>
      <c r="BG199" s="158">
        <f t="shared" si="6"/>
        <v>0</v>
      </c>
      <c r="BH199" s="158">
        <f t="shared" si="7"/>
        <v>0</v>
      </c>
      <c r="BI199" s="158">
        <f t="shared" si="8"/>
        <v>0</v>
      </c>
      <c r="BJ199" s="17" t="s">
        <v>81</v>
      </c>
      <c r="BK199" s="158">
        <f t="shared" si="9"/>
        <v>0</v>
      </c>
      <c r="BL199" s="17" t="s">
        <v>154</v>
      </c>
      <c r="BM199" s="157" t="s">
        <v>1690</v>
      </c>
    </row>
    <row r="200" spans="1:65" s="2" customFormat="1" ht="24.15" customHeight="1">
      <c r="A200" s="32"/>
      <c r="B200" s="144"/>
      <c r="C200" s="145" t="s">
        <v>345</v>
      </c>
      <c r="D200" s="145" t="s">
        <v>150</v>
      </c>
      <c r="E200" s="146" t="s">
        <v>1225</v>
      </c>
      <c r="F200" s="147" t="s">
        <v>1226</v>
      </c>
      <c r="G200" s="148" t="s">
        <v>165</v>
      </c>
      <c r="H200" s="149">
        <v>0.67500000000000004</v>
      </c>
      <c r="I200" s="150"/>
      <c r="J200" s="151">
        <f t="shared" si="0"/>
        <v>0</v>
      </c>
      <c r="K200" s="152"/>
      <c r="L200" s="33"/>
      <c r="M200" s="153" t="s">
        <v>1</v>
      </c>
      <c r="N200" s="154" t="s">
        <v>38</v>
      </c>
      <c r="O200" s="58"/>
      <c r="P200" s="155">
        <f t="shared" si="1"/>
        <v>0</v>
      </c>
      <c r="Q200" s="155">
        <v>2.234</v>
      </c>
      <c r="R200" s="155">
        <f t="shared" si="2"/>
        <v>1.5079500000000001</v>
      </c>
      <c r="S200" s="155">
        <v>0</v>
      </c>
      <c r="T200" s="156">
        <f t="shared" si="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7" t="s">
        <v>154</v>
      </c>
      <c r="AT200" s="157" t="s">
        <v>150</v>
      </c>
      <c r="AU200" s="157" t="s">
        <v>83</v>
      </c>
      <c r="AY200" s="17" t="s">
        <v>148</v>
      </c>
      <c r="BE200" s="158">
        <f t="shared" si="4"/>
        <v>0</v>
      </c>
      <c r="BF200" s="158">
        <f t="shared" si="5"/>
        <v>0</v>
      </c>
      <c r="BG200" s="158">
        <f t="shared" si="6"/>
        <v>0</v>
      </c>
      <c r="BH200" s="158">
        <f t="shared" si="7"/>
        <v>0</v>
      </c>
      <c r="BI200" s="158">
        <f t="shared" si="8"/>
        <v>0</v>
      </c>
      <c r="BJ200" s="17" t="s">
        <v>81</v>
      </c>
      <c r="BK200" s="158">
        <f t="shared" si="9"/>
        <v>0</v>
      </c>
      <c r="BL200" s="17" t="s">
        <v>154</v>
      </c>
      <c r="BM200" s="157" t="s">
        <v>1691</v>
      </c>
    </row>
    <row r="201" spans="1:65" s="13" customFormat="1" ht="10.199999999999999">
      <c r="B201" s="159"/>
      <c r="D201" s="160" t="s">
        <v>156</v>
      </c>
      <c r="E201" s="161" t="s">
        <v>1</v>
      </c>
      <c r="F201" s="162" t="s">
        <v>1673</v>
      </c>
      <c r="H201" s="163">
        <v>0.67500000000000004</v>
      </c>
      <c r="I201" s="164"/>
      <c r="L201" s="159"/>
      <c r="M201" s="165"/>
      <c r="N201" s="166"/>
      <c r="O201" s="166"/>
      <c r="P201" s="166"/>
      <c r="Q201" s="166"/>
      <c r="R201" s="166"/>
      <c r="S201" s="166"/>
      <c r="T201" s="167"/>
      <c r="AT201" s="161" t="s">
        <v>156</v>
      </c>
      <c r="AU201" s="161" t="s">
        <v>83</v>
      </c>
      <c r="AV201" s="13" t="s">
        <v>83</v>
      </c>
      <c r="AW201" s="13" t="s">
        <v>31</v>
      </c>
      <c r="AX201" s="13" t="s">
        <v>81</v>
      </c>
      <c r="AY201" s="161" t="s">
        <v>148</v>
      </c>
    </row>
    <row r="202" spans="1:65" s="2" customFormat="1" ht="37.799999999999997" customHeight="1">
      <c r="A202" s="32"/>
      <c r="B202" s="144"/>
      <c r="C202" s="145" t="s">
        <v>349</v>
      </c>
      <c r="D202" s="145" t="s">
        <v>150</v>
      </c>
      <c r="E202" s="146" t="s">
        <v>1230</v>
      </c>
      <c r="F202" s="147" t="s">
        <v>1231</v>
      </c>
      <c r="G202" s="148" t="s">
        <v>165</v>
      </c>
      <c r="H202" s="149">
        <v>1.96</v>
      </c>
      <c r="I202" s="150"/>
      <c r="J202" s="151">
        <f>ROUND(I202*H202,2)</f>
        <v>0</v>
      </c>
      <c r="K202" s="152"/>
      <c r="L202" s="33"/>
      <c r="M202" s="153" t="s">
        <v>1</v>
      </c>
      <c r="N202" s="154" t="s">
        <v>38</v>
      </c>
      <c r="O202" s="58"/>
      <c r="P202" s="155">
        <f>O202*H202</f>
        <v>0</v>
      </c>
      <c r="Q202" s="155">
        <v>2.234</v>
      </c>
      <c r="R202" s="155">
        <f>Q202*H202</f>
        <v>4.3786399999999999</v>
      </c>
      <c r="S202" s="155">
        <v>0</v>
      </c>
      <c r="T202" s="15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154</v>
      </c>
      <c r="AT202" s="157" t="s">
        <v>150</v>
      </c>
      <c r="AU202" s="157" t="s">
        <v>83</v>
      </c>
      <c r="AY202" s="17" t="s">
        <v>148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81</v>
      </c>
      <c r="BK202" s="158">
        <f>ROUND(I202*H202,2)</f>
        <v>0</v>
      </c>
      <c r="BL202" s="17" t="s">
        <v>154</v>
      </c>
      <c r="BM202" s="157" t="s">
        <v>1692</v>
      </c>
    </row>
    <row r="203" spans="1:65" s="13" customFormat="1" ht="10.199999999999999">
      <c r="B203" s="159"/>
      <c r="D203" s="160" t="s">
        <v>156</v>
      </c>
      <c r="E203" s="161" t="s">
        <v>1</v>
      </c>
      <c r="F203" s="162" t="s">
        <v>1622</v>
      </c>
      <c r="H203" s="163">
        <v>1.1200000000000001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156</v>
      </c>
      <c r="AU203" s="161" t="s">
        <v>83</v>
      </c>
      <c r="AV203" s="13" t="s">
        <v>83</v>
      </c>
      <c r="AW203" s="13" t="s">
        <v>31</v>
      </c>
      <c r="AX203" s="13" t="s">
        <v>73</v>
      </c>
      <c r="AY203" s="161" t="s">
        <v>148</v>
      </c>
    </row>
    <row r="204" spans="1:65" s="13" customFormat="1" ht="10.199999999999999">
      <c r="B204" s="159"/>
      <c r="D204" s="160" t="s">
        <v>156</v>
      </c>
      <c r="E204" s="161" t="s">
        <v>1</v>
      </c>
      <c r="F204" s="162" t="s">
        <v>1623</v>
      </c>
      <c r="H204" s="163">
        <v>0.56000000000000005</v>
      </c>
      <c r="I204" s="164"/>
      <c r="L204" s="159"/>
      <c r="M204" s="165"/>
      <c r="N204" s="166"/>
      <c r="O204" s="166"/>
      <c r="P204" s="166"/>
      <c r="Q204" s="166"/>
      <c r="R204" s="166"/>
      <c r="S204" s="166"/>
      <c r="T204" s="167"/>
      <c r="AT204" s="161" t="s">
        <v>156</v>
      </c>
      <c r="AU204" s="161" t="s">
        <v>83</v>
      </c>
      <c r="AV204" s="13" t="s">
        <v>83</v>
      </c>
      <c r="AW204" s="13" t="s">
        <v>31</v>
      </c>
      <c r="AX204" s="13" t="s">
        <v>73</v>
      </c>
      <c r="AY204" s="161" t="s">
        <v>148</v>
      </c>
    </row>
    <row r="205" spans="1:65" s="13" customFormat="1" ht="10.199999999999999">
      <c r="B205" s="159"/>
      <c r="D205" s="160" t="s">
        <v>156</v>
      </c>
      <c r="E205" s="161" t="s">
        <v>1</v>
      </c>
      <c r="F205" s="162" t="s">
        <v>1624</v>
      </c>
      <c r="H205" s="163">
        <v>0.28000000000000003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156</v>
      </c>
      <c r="AU205" s="161" t="s">
        <v>83</v>
      </c>
      <c r="AV205" s="13" t="s">
        <v>83</v>
      </c>
      <c r="AW205" s="13" t="s">
        <v>31</v>
      </c>
      <c r="AX205" s="13" t="s">
        <v>73</v>
      </c>
      <c r="AY205" s="161" t="s">
        <v>148</v>
      </c>
    </row>
    <row r="206" spans="1:65" s="14" customFormat="1" ht="10.199999999999999">
      <c r="B206" s="168"/>
      <c r="D206" s="160" t="s">
        <v>156</v>
      </c>
      <c r="E206" s="169" t="s">
        <v>1</v>
      </c>
      <c r="F206" s="170" t="s">
        <v>182</v>
      </c>
      <c r="H206" s="171">
        <v>1.96</v>
      </c>
      <c r="I206" s="172"/>
      <c r="L206" s="168"/>
      <c r="M206" s="173"/>
      <c r="N206" s="174"/>
      <c r="O206" s="174"/>
      <c r="P206" s="174"/>
      <c r="Q206" s="174"/>
      <c r="R206" s="174"/>
      <c r="S206" s="174"/>
      <c r="T206" s="175"/>
      <c r="AT206" s="169" t="s">
        <v>156</v>
      </c>
      <c r="AU206" s="169" t="s">
        <v>83</v>
      </c>
      <c r="AV206" s="14" t="s">
        <v>154</v>
      </c>
      <c r="AW206" s="14" t="s">
        <v>31</v>
      </c>
      <c r="AX206" s="14" t="s">
        <v>81</v>
      </c>
      <c r="AY206" s="169" t="s">
        <v>148</v>
      </c>
    </row>
    <row r="207" spans="1:65" s="2" customFormat="1" ht="24.15" customHeight="1">
      <c r="A207" s="32"/>
      <c r="B207" s="144"/>
      <c r="C207" s="145" t="s">
        <v>353</v>
      </c>
      <c r="D207" s="145" t="s">
        <v>150</v>
      </c>
      <c r="E207" s="146" t="s">
        <v>1693</v>
      </c>
      <c r="F207" s="147" t="s">
        <v>1694</v>
      </c>
      <c r="G207" s="148" t="s">
        <v>165</v>
      </c>
      <c r="H207" s="149">
        <v>0.44400000000000001</v>
      </c>
      <c r="I207" s="150"/>
      <c r="J207" s="151">
        <f>ROUND(I207*H207,2)</f>
        <v>0</v>
      </c>
      <c r="K207" s="152"/>
      <c r="L207" s="33"/>
      <c r="M207" s="153" t="s">
        <v>1</v>
      </c>
      <c r="N207" s="154" t="s">
        <v>38</v>
      </c>
      <c r="O207" s="58"/>
      <c r="P207" s="155">
        <f>O207*H207</f>
        <v>0</v>
      </c>
      <c r="Q207" s="155">
        <v>2.234</v>
      </c>
      <c r="R207" s="155">
        <f>Q207*H207</f>
        <v>0.991896</v>
      </c>
      <c r="S207" s="155">
        <v>0</v>
      </c>
      <c r="T207" s="15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7" t="s">
        <v>154</v>
      </c>
      <c r="AT207" s="157" t="s">
        <v>150</v>
      </c>
      <c r="AU207" s="157" t="s">
        <v>83</v>
      </c>
      <c r="AY207" s="17" t="s">
        <v>148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7" t="s">
        <v>81</v>
      </c>
      <c r="BK207" s="158">
        <f>ROUND(I207*H207,2)</f>
        <v>0</v>
      </c>
      <c r="BL207" s="17" t="s">
        <v>154</v>
      </c>
      <c r="BM207" s="157" t="s">
        <v>1695</v>
      </c>
    </row>
    <row r="208" spans="1:65" s="13" customFormat="1" ht="10.199999999999999">
      <c r="B208" s="159"/>
      <c r="D208" s="160" t="s">
        <v>156</v>
      </c>
      <c r="E208" s="161" t="s">
        <v>1</v>
      </c>
      <c r="F208" s="162" t="s">
        <v>1696</v>
      </c>
      <c r="H208" s="163">
        <v>0.64</v>
      </c>
      <c r="I208" s="164"/>
      <c r="L208" s="159"/>
      <c r="M208" s="165"/>
      <c r="N208" s="166"/>
      <c r="O208" s="166"/>
      <c r="P208" s="166"/>
      <c r="Q208" s="166"/>
      <c r="R208" s="166"/>
      <c r="S208" s="166"/>
      <c r="T208" s="167"/>
      <c r="AT208" s="161" t="s">
        <v>156</v>
      </c>
      <c r="AU208" s="161" t="s">
        <v>83</v>
      </c>
      <c r="AV208" s="13" t="s">
        <v>83</v>
      </c>
      <c r="AW208" s="13" t="s">
        <v>31</v>
      </c>
      <c r="AX208" s="13" t="s">
        <v>73</v>
      </c>
      <c r="AY208" s="161" t="s">
        <v>148</v>
      </c>
    </row>
    <row r="209" spans="1:65" s="13" customFormat="1" ht="10.199999999999999">
      <c r="B209" s="159"/>
      <c r="D209" s="160" t="s">
        <v>156</v>
      </c>
      <c r="E209" s="161" t="s">
        <v>1</v>
      </c>
      <c r="F209" s="162" t="s">
        <v>1697</v>
      </c>
      <c r="H209" s="163">
        <v>-0.196349540849375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156</v>
      </c>
      <c r="AU209" s="161" t="s">
        <v>83</v>
      </c>
      <c r="AV209" s="13" t="s">
        <v>83</v>
      </c>
      <c r="AW209" s="13" t="s">
        <v>31</v>
      </c>
      <c r="AX209" s="13" t="s">
        <v>73</v>
      </c>
      <c r="AY209" s="161" t="s">
        <v>148</v>
      </c>
    </row>
    <row r="210" spans="1:65" s="14" customFormat="1" ht="10.199999999999999">
      <c r="B210" s="168"/>
      <c r="D210" s="160" t="s">
        <v>156</v>
      </c>
      <c r="E210" s="169" t="s">
        <v>1</v>
      </c>
      <c r="F210" s="170" t="s">
        <v>182</v>
      </c>
      <c r="H210" s="171">
        <v>0.44365045915062501</v>
      </c>
      <c r="I210" s="172"/>
      <c r="L210" s="168"/>
      <c r="M210" s="173"/>
      <c r="N210" s="174"/>
      <c r="O210" s="174"/>
      <c r="P210" s="174"/>
      <c r="Q210" s="174"/>
      <c r="R210" s="174"/>
      <c r="S210" s="174"/>
      <c r="T210" s="175"/>
      <c r="AT210" s="169" t="s">
        <v>156</v>
      </c>
      <c r="AU210" s="169" t="s">
        <v>83</v>
      </c>
      <c r="AV210" s="14" t="s">
        <v>154</v>
      </c>
      <c r="AW210" s="14" t="s">
        <v>31</v>
      </c>
      <c r="AX210" s="14" t="s">
        <v>81</v>
      </c>
      <c r="AY210" s="169" t="s">
        <v>148</v>
      </c>
    </row>
    <row r="211" spans="1:65" s="2" customFormat="1" ht="33" customHeight="1">
      <c r="A211" s="32"/>
      <c r="B211" s="144"/>
      <c r="C211" s="145" t="s">
        <v>357</v>
      </c>
      <c r="D211" s="145" t="s">
        <v>150</v>
      </c>
      <c r="E211" s="146" t="s">
        <v>1240</v>
      </c>
      <c r="F211" s="147" t="s">
        <v>1241</v>
      </c>
      <c r="G211" s="148" t="s">
        <v>165</v>
      </c>
      <c r="H211" s="149">
        <v>1.96</v>
      </c>
      <c r="I211" s="150"/>
      <c r="J211" s="151">
        <f>ROUND(I211*H211,2)</f>
        <v>0</v>
      </c>
      <c r="K211" s="152"/>
      <c r="L211" s="33"/>
      <c r="M211" s="153" t="s">
        <v>1</v>
      </c>
      <c r="N211" s="154" t="s">
        <v>38</v>
      </c>
      <c r="O211" s="58"/>
      <c r="P211" s="155">
        <f>O211*H211</f>
        <v>0</v>
      </c>
      <c r="Q211" s="155">
        <v>2.0327999999999999</v>
      </c>
      <c r="R211" s="155">
        <f>Q211*H211</f>
        <v>3.9842879999999998</v>
      </c>
      <c r="S211" s="155">
        <v>0</v>
      </c>
      <c r="T211" s="15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7" t="s">
        <v>154</v>
      </c>
      <c r="AT211" s="157" t="s">
        <v>150</v>
      </c>
      <c r="AU211" s="157" t="s">
        <v>83</v>
      </c>
      <c r="AY211" s="17" t="s">
        <v>148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7" t="s">
        <v>81</v>
      </c>
      <c r="BK211" s="158">
        <f>ROUND(I211*H211,2)</f>
        <v>0</v>
      </c>
      <c r="BL211" s="17" t="s">
        <v>154</v>
      </c>
      <c r="BM211" s="157" t="s">
        <v>1698</v>
      </c>
    </row>
    <row r="212" spans="1:65" s="13" customFormat="1" ht="10.199999999999999">
      <c r="B212" s="159"/>
      <c r="D212" s="160" t="s">
        <v>156</v>
      </c>
      <c r="E212" s="161" t="s">
        <v>1</v>
      </c>
      <c r="F212" s="162" t="s">
        <v>1622</v>
      </c>
      <c r="H212" s="163">
        <v>1.1200000000000001</v>
      </c>
      <c r="I212" s="164"/>
      <c r="L212" s="159"/>
      <c r="M212" s="165"/>
      <c r="N212" s="166"/>
      <c r="O212" s="166"/>
      <c r="P212" s="166"/>
      <c r="Q212" s="166"/>
      <c r="R212" s="166"/>
      <c r="S212" s="166"/>
      <c r="T212" s="167"/>
      <c r="AT212" s="161" t="s">
        <v>156</v>
      </c>
      <c r="AU212" s="161" t="s">
        <v>83</v>
      </c>
      <c r="AV212" s="13" t="s">
        <v>83</v>
      </c>
      <c r="AW212" s="13" t="s">
        <v>31</v>
      </c>
      <c r="AX212" s="13" t="s">
        <v>73</v>
      </c>
      <c r="AY212" s="161" t="s">
        <v>148</v>
      </c>
    </row>
    <row r="213" spans="1:65" s="13" customFormat="1" ht="10.199999999999999">
      <c r="B213" s="159"/>
      <c r="D213" s="160" t="s">
        <v>156</v>
      </c>
      <c r="E213" s="161" t="s">
        <v>1</v>
      </c>
      <c r="F213" s="162" t="s">
        <v>1623</v>
      </c>
      <c r="H213" s="163">
        <v>0.56000000000000005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156</v>
      </c>
      <c r="AU213" s="161" t="s">
        <v>83</v>
      </c>
      <c r="AV213" s="13" t="s">
        <v>83</v>
      </c>
      <c r="AW213" s="13" t="s">
        <v>31</v>
      </c>
      <c r="AX213" s="13" t="s">
        <v>73</v>
      </c>
      <c r="AY213" s="161" t="s">
        <v>148</v>
      </c>
    </row>
    <row r="214" spans="1:65" s="13" customFormat="1" ht="10.199999999999999">
      <c r="B214" s="159"/>
      <c r="D214" s="160" t="s">
        <v>156</v>
      </c>
      <c r="E214" s="161" t="s">
        <v>1</v>
      </c>
      <c r="F214" s="162" t="s">
        <v>1624</v>
      </c>
      <c r="H214" s="163">
        <v>0.28000000000000003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156</v>
      </c>
      <c r="AU214" s="161" t="s">
        <v>83</v>
      </c>
      <c r="AV214" s="13" t="s">
        <v>83</v>
      </c>
      <c r="AW214" s="13" t="s">
        <v>31</v>
      </c>
      <c r="AX214" s="13" t="s">
        <v>73</v>
      </c>
      <c r="AY214" s="161" t="s">
        <v>148</v>
      </c>
    </row>
    <row r="215" spans="1:65" s="14" customFormat="1" ht="10.199999999999999">
      <c r="B215" s="168"/>
      <c r="D215" s="160" t="s">
        <v>156</v>
      </c>
      <c r="E215" s="169" t="s">
        <v>1</v>
      </c>
      <c r="F215" s="170" t="s">
        <v>182</v>
      </c>
      <c r="H215" s="171">
        <v>1.96</v>
      </c>
      <c r="I215" s="172"/>
      <c r="L215" s="168"/>
      <c r="M215" s="173"/>
      <c r="N215" s="174"/>
      <c r="O215" s="174"/>
      <c r="P215" s="174"/>
      <c r="Q215" s="174"/>
      <c r="R215" s="174"/>
      <c r="S215" s="174"/>
      <c r="T215" s="175"/>
      <c r="AT215" s="169" t="s">
        <v>156</v>
      </c>
      <c r="AU215" s="169" t="s">
        <v>83</v>
      </c>
      <c r="AV215" s="14" t="s">
        <v>154</v>
      </c>
      <c r="AW215" s="14" t="s">
        <v>31</v>
      </c>
      <c r="AX215" s="14" t="s">
        <v>81</v>
      </c>
      <c r="AY215" s="169" t="s">
        <v>148</v>
      </c>
    </row>
    <row r="216" spans="1:65" s="12" customFormat="1" ht="22.8" customHeight="1">
      <c r="B216" s="131"/>
      <c r="D216" s="132" t="s">
        <v>72</v>
      </c>
      <c r="E216" s="142" t="s">
        <v>230</v>
      </c>
      <c r="F216" s="142" t="s">
        <v>305</v>
      </c>
      <c r="I216" s="134"/>
      <c r="J216" s="143">
        <f>BK216</f>
        <v>0</v>
      </c>
      <c r="L216" s="131"/>
      <c r="M216" s="136"/>
      <c r="N216" s="137"/>
      <c r="O216" s="137"/>
      <c r="P216" s="138">
        <f>SUM(P217:P235)</f>
        <v>0</v>
      </c>
      <c r="Q216" s="137"/>
      <c r="R216" s="138">
        <f>SUM(R217:R235)</f>
        <v>12.461032649999998</v>
      </c>
      <c r="S216" s="137"/>
      <c r="T216" s="139">
        <f>SUM(T217:T235)</f>
        <v>0</v>
      </c>
      <c r="AR216" s="132" t="s">
        <v>81</v>
      </c>
      <c r="AT216" s="140" t="s">
        <v>72</v>
      </c>
      <c r="AU216" s="140" t="s">
        <v>81</v>
      </c>
      <c r="AY216" s="132" t="s">
        <v>148</v>
      </c>
      <c r="BK216" s="141">
        <f>SUM(BK217:BK235)</f>
        <v>0</v>
      </c>
    </row>
    <row r="217" spans="1:65" s="2" customFormat="1" ht="33" customHeight="1">
      <c r="A217" s="32"/>
      <c r="B217" s="144"/>
      <c r="C217" s="145" t="s">
        <v>361</v>
      </c>
      <c r="D217" s="145" t="s">
        <v>150</v>
      </c>
      <c r="E217" s="146" t="s">
        <v>1699</v>
      </c>
      <c r="F217" s="147" t="s">
        <v>1700</v>
      </c>
      <c r="G217" s="148" t="s">
        <v>153</v>
      </c>
      <c r="H217" s="149">
        <v>77.67</v>
      </c>
      <c r="I217" s="150"/>
      <c r="J217" s="151">
        <f>ROUND(I217*H217,2)</f>
        <v>0</v>
      </c>
      <c r="K217" s="152"/>
      <c r="L217" s="33"/>
      <c r="M217" s="153" t="s">
        <v>1</v>
      </c>
      <c r="N217" s="154" t="s">
        <v>38</v>
      </c>
      <c r="O217" s="58"/>
      <c r="P217" s="155">
        <f>O217*H217</f>
        <v>0</v>
      </c>
      <c r="Q217" s="155">
        <v>3.0000000000000001E-5</v>
      </c>
      <c r="R217" s="155">
        <f>Q217*H217</f>
        <v>2.3301000000000003E-3</v>
      </c>
      <c r="S217" s="155">
        <v>0</v>
      </c>
      <c r="T217" s="15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7" t="s">
        <v>154</v>
      </c>
      <c r="AT217" s="157" t="s">
        <v>150</v>
      </c>
      <c r="AU217" s="157" t="s">
        <v>83</v>
      </c>
      <c r="AY217" s="17" t="s">
        <v>148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7" t="s">
        <v>81</v>
      </c>
      <c r="BK217" s="158">
        <f>ROUND(I217*H217,2)</f>
        <v>0</v>
      </c>
      <c r="BL217" s="17" t="s">
        <v>154</v>
      </c>
      <c r="BM217" s="157" t="s">
        <v>1701</v>
      </c>
    </row>
    <row r="218" spans="1:65" s="2" customFormat="1" ht="16.5" customHeight="1">
      <c r="A218" s="32"/>
      <c r="B218" s="144"/>
      <c r="C218" s="176" t="s">
        <v>367</v>
      </c>
      <c r="D218" s="176" t="s">
        <v>267</v>
      </c>
      <c r="E218" s="177" t="s">
        <v>1702</v>
      </c>
      <c r="F218" s="178" t="s">
        <v>1703</v>
      </c>
      <c r="G218" s="179" t="s">
        <v>153</v>
      </c>
      <c r="H218" s="180">
        <v>78.834999999999994</v>
      </c>
      <c r="I218" s="181"/>
      <c r="J218" s="182">
        <f>ROUND(I218*H218,2)</f>
        <v>0</v>
      </c>
      <c r="K218" s="183"/>
      <c r="L218" s="184"/>
      <c r="M218" s="185" t="s">
        <v>1</v>
      </c>
      <c r="N218" s="186" t="s">
        <v>38</v>
      </c>
      <c r="O218" s="58"/>
      <c r="P218" s="155">
        <f>O218*H218</f>
        <v>0</v>
      </c>
      <c r="Q218" s="155">
        <v>4.2029999999999998E-2</v>
      </c>
      <c r="R218" s="155">
        <f>Q218*H218</f>
        <v>3.3134350499999994</v>
      </c>
      <c r="S218" s="155">
        <v>0</v>
      </c>
      <c r="T218" s="156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7" t="s">
        <v>230</v>
      </c>
      <c r="AT218" s="157" t="s">
        <v>267</v>
      </c>
      <c r="AU218" s="157" t="s">
        <v>83</v>
      </c>
      <c r="AY218" s="17" t="s">
        <v>148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7" t="s">
        <v>81</v>
      </c>
      <c r="BK218" s="158">
        <f>ROUND(I218*H218,2)</f>
        <v>0</v>
      </c>
      <c r="BL218" s="17" t="s">
        <v>154</v>
      </c>
      <c r="BM218" s="157" t="s">
        <v>1704</v>
      </c>
    </row>
    <row r="219" spans="1:65" s="13" customFormat="1" ht="10.199999999999999">
      <c r="B219" s="159"/>
      <c r="D219" s="160" t="s">
        <v>156</v>
      </c>
      <c r="F219" s="162" t="s">
        <v>1705</v>
      </c>
      <c r="H219" s="163">
        <v>78.834999999999994</v>
      </c>
      <c r="I219" s="164"/>
      <c r="L219" s="159"/>
      <c r="M219" s="165"/>
      <c r="N219" s="166"/>
      <c r="O219" s="166"/>
      <c r="P219" s="166"/>
      <c r="Q219" s="166"/>
      <c r="R219" s="166"/>
      <c r="S219" s="166"/>
      <c r="T219" s="167"/>
      <c r="AT219" s="161" t="s">
        <v>156</v>
      </c>
      <c r="AU219" s="161" t="s">
        <v>83</v>
      </c>
      <c r="AV219" s="13" t="s">
        <v>83</v>
      </c>
      <c r="AW219" s="13" t="s">
        <v>3</v>
      </c>
      <c r="AX219" s="13" t="s">
        <v>81</v>
      </c>
      <c r="AY219" s="161" t="s">
        <v>148</v>
      </c>
    </row>
    <row r="220" spans="1:65" s="2" customFormat="1" ht="24.15" customHeight="1">
      <c r="A220" s="32"/>
      <c r="B220" s="144"/>
      <c r="C220" s="145" t="s">
        <v>524</v>
      </c>
      <c r="D220" s="145" t="s">
        <v>150</v>
      </c>
      <c r="E220" s="146" t="s">
        <v>1706</v>
      </c>
      <c r="F220" s="147" t="s">
        <v>1707</v>
      </c>
      <c r="G220" s="148" t="s">
        <v>343</v>
      </c>
      <c r="H220" s="149">
        <v>3</v>
      </c>
      <c r="I220" s="150"/>
      <c r="J220" s="151">
        <f t="shared" ref="J220:J234" si="10">ROUND(I220*H220,2)</f>
        <v>0</v>
      </c>
      <c r="K220" s="152"/>
      <c r="L220" s="33"/>
      <c r="M220" s="153" t="s">
        <v>1</v>
      </c>
      <c r="N220" s="154" t="s">
        <v>38</v>
      </c>
      <c r="O220" s="58"/>
      <c r="P220" s="155">
        <f t="shared" ref="P220:P234" si="11">O220*H220</f>
        <v>0</v>
      </c>
      <c r="Q220" s="155">
        <v>5.0000000000000001E-4</v>
      </c>
      <c r="R220" s="155">
        <f t="shared" ref="R220:R234" si="12">Q220*H220</f>
        <v>1.5E-3</v>
      </c>
      <c r="S220" s="155">
        <v>0</v>
      </c>
      <c r="T220" s="156">
        <f t="shared" ref="T220:T234" si="13"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7" t="s">
        <v>154</v>
      </c>
      <c r="AT220" s="157" t="s">
        <v>150</v>
      </c>
      <c r="AU220" s="157" t="s">
        <v>83</v>
      </c>
      <c r="AY220" s="17" t="s">
        <v>148</v>
      </c>
      <c r="BE220" s="158">
        <f t="shared" ref="BE220:BE234" si="14">IF(N220="základní",J220,0)</f>
        <v>0</v>
      </c>
      <c r="BF220" s="158">
        <f t="shared" ref="BF220:BF234" si="15">IF(N220="snížená",J220,0)</f>
        <v>0</v>
      </c>
      <c r="BG220" s="158">
        <f t="shared" ref="BG220:BG234" si="16">IF(N220="zákl. přenesená",J220,0)</f>
        <v>0</v>
      </c>
      <c r="BH220" s="158">
        <f t="shared" ref="BH220:BH234" si="17">IF(N220="sníž. přenesená",J220,0)</f>
        <v>0</v>
      </c>
      <c r="BI220" s="158">
        <f t="shared" ref="BI220:BI234" si="18">IF(N220="nulová",J220,0)</f>
        <v>0</v>
      </c>
      <c r="BJ220" s="17" t="s">
        <v>81</v>
      </c>
      <c r="BK220" s="158">
        <f t="shared" ref="BK220:BK234" si="19">ROUND(I220*H220,2)</f>
        <v>0</v>
      </c>
      <c r="BL220" s="17" t="s">
        <v>154</v>
      </c>
      <c r="BM220" s="157" t="s">
        <v>1708</v>
      </c>
    </row>
    <row r="221" spans="1:65" s="2" customFormat="1" ht="24.15" customHeight="1">
      <c r="A221" s="32"/>
      <c r="B221" s="144"/>
      <c r="C221" s="145" t="s">
        <v>528</v>
      </c>
      <c r="D221" s="145" t="s">
        <v>150</v>
      </c>
      <c r="E221" s="146" t="s">
        <v>1709</v>
      </c>
      <c r="F221" s="147" t="s">
        <v>1710</v>
      </c>
      <c r="G221" s="148" t="s">
        <v>322</v>
      </c>
      <c r="H221" s="149">
        <v>2</v>
      </c>
      <c r="I221" s="150"/>
      <c r="J221" s="151">
        <f t="shared" si="10"/>
        <v>0</v>
      </c>
      <c r="K221" s="152"/>
      <c r="L221" s="33"/>
      <c r="M221" s="153" t="s">
        <v>1</v>
      </c>
      <c r="N221" s="154" t="s">
        <v>38</v>
      </c>
      <c r="O221" s="58"/>
      <c r="P221" s="155">
        <f t="shared" si="11"/>
        <v>0</v>
      </c>
      <c r="Q221" s="155">
        <v>0.47094000000000003</v>
      </c>
      <c r="R221" s="155">
        <f t="shared" si="12"/>
        <v>0.94188000000000005</v>
      </c>
      <c r="S221" s="155">
        <v>0</v>
      </c>
      <c r="T221" s="156">
        <f t="shared" si="1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7" t="s">
        <v>154</v>
      </c>
      <c r="AT221" s="157" t="s">
        <v>150</v>
      </c>
      <c r="AU221" s="157" t="s">
        <v>83</v>
      </c>
      <c r="AY221" s="17" t="s">
        <v>148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7" t="s">
        <v>81</v>
      </c>
      <c r="BK221" s="158">
        <f t="shared" si="19"/>
        <v>0</v>
      </c>
      <c r="BL221" s="17" t="s">
        <v>154</v>
      </c>
      <c r="BM221" s="157" t="s">
        <v>1711</v>
      </c>
    </row>
    <row r="222" spans="1:65" s="2" customFormat="1" ht="24.15" customHeight="1">
      <c r="A222" s="32"/>
      <c r="B222" s="144"/>
      <c r="C222" s="145" t="s">
        <v>533</v>
      </c>
      <c r="D222" s="145" t="s">
        <v>150</v>
      </c>
      <c r="E222" s="146" t="s">
        <v>1712</v>
      </c>
      <c r="F222" s="147" t="s">
        <v>1713</v>
      </c>
      <c r="G222" s="148" t="s">
        <v>322</v>
      </c>
      <c r="H222" s="149">
        <v>2</v>
      </c>
      <c r="I222" s="150"/>
      <c r="J222" s="151">
        <f t="shared" si="10"/>
        <v>0</v>
      </c>
      <c r="K222" s="152"/>
      <c r="L222" s="33"/>
      <c r="M222" s="153" t="s">
        <v>1</v>
      </c>
      <c r="N222" s="154" t="s">
        <v>38</v>
      </c>
      <c r="O222" s="58"/>
      <c r="P222" s="155">
        <f t="shared" si="11"/>
        <v>0</v>
      </c>
      <c r="Q222" s="155">
        <v>1.0189999999999999E-2</v>
      </c>
      <c r="R222" s="155">
        <f t="shared" si="12"/>
        <v>2.0379999999999999E-2</v>
      </c>
      <c r="S222" s="155">
        <v>0</v>
      </c>
      <c r="T222" s="156">
        <f t="shared" si="1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154</v>
      </c>
      <c r="AT222" s="157" t="s">
        <v>150</v>
      </c>
      <c r="AU222" s="157" t="s">
        <v>83</v>
      </c>
      <c r="AY222" s="17" t="s">
        <v>148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7" t="s">
        <v>81</v>
      </c>
      <c r="BK222" s="158">
        <f t="shared" si="19"/>
        <v>0</v>
      </c>
      <c r="BL222" s="17" t="s">
        <v>154</v>
      </c>
      <c r="BM222" s="157" t="s">
        <v>1714</v>
      </c>
    </row>
    <row r="223" spans="1:65" s="2" customFormat="1" ht="24.15" customHeight="1">
      <c r="A223" s="32"/>
      <c r="B223" s="144"/>
      <c r="C223" s="176" t="s">
        <v>536</v>
      </c>
      <c r="D223" s="176" t="s">
        <v>267</v>
      </c>
      <c r="E223" s="177" t="s">
        <v>1715</v>
      </c>
      <c r="F223" s="178" t="s">
        <v>1716</v>
      </c>
      <c r="G223" s="179" t="s">
        <v>322</v>
      </c>
      <c r="H223" s="180">
        <v>1</v>
      </c>
      <c r="I223" s="181"/>
      <c r="J223" s="182">
        <f t="shared" si="10"/>
        <v>0</v>
      </c>
      <c r="K223" s="183"/>
      <c r="L223" s="184"/>
      <c r="M223" s="185" t="s">
        <v>1</v>
      </c>
      <c r="N223" s="186" t="s">
        <v>38</v>
      </c>
      <c r="O223" s="58"/>
      <c r="P223" s="155">
        <f t="shared" si="11"/>
        <v>0</v>
      </c>
      <c r="Q223" s="155">
        <v>0.254</v>
      </c>
      <c r="R223" s="155">
        <f t="shared" si="12"/>
        <v>0.254</v>
      </c>
      <c r="S223" s="155">
        <v>0</v>
      </c>
      <c r="T223" s="156">
        <f t="shared" si="1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7" t="s">
        <v>230</v>
      </c>
      <c r="AT223" s="157" t="s">
        <v>267</v>
      </c>
      <c r="AU223" s="157" t="s">
        <v>83</v>
      </c>
      <c r="AY223" s="17" t="s">
        <v>148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7" t="s">
        <v>81</v>
      </c>
      <c r="BK223" s="158">
        <f t="shared" si="19"/>
        <v>0</v>
      </c>
      <c r="BL223" s="17" t="s">
        <v>154</v>
      </c>
      <c r="BM223" s="157" t="s">
        <v>1717</v>
      </c>
    </row>
    <row r="224" spans="1:65" s="2" customFormat="1" ht="24.15" customHeight="1">
      <c r="A224" s="32"/>
      <c r="B224" s="144"/>
      <c r="C224" s="176" t="s">
        <v>541</v>
      </c>
      <c r="D224" s="176" t="s">
        <v>267</v>
      </c>
      <c r="E224" s="177" t="s">
        <v>1718</v>
      </c>
      <c r="F224" s="178" t="s">
        <v>1719</v>
      </c>
      <c r="G224" s="179" t="s">
        <v>322</v>
      </c>
      <c r="H224" s="180">
        <v>1</v>
      </c>
      <c r="I224" s="181"/>
      <c r="J224" s="182">
        <f t="shared" si="10"/>
        <v>0</v>
      </c>
      <c r="K224" s="183"/>
      <c r="L224" s="184"/>
      <c r="M224" s="185" t="s">
        <v>1</v>
      </c>
      <c r="N224" s="186" t="s">
        <v>38</v>
      </c>
      <c r="O224" s="58"/>
      <c r="P224" s="155">
        <f t="shared" si="11"/>
        <v>0</v>
      </c>
      <c r="Q224" s="155">
        <v>1.0129999999999999</v>
      </c>
      <c r="R224" s="155">
        <f t="shared" si="12"/>
        <v>1.0129999999999999</v>
      </c>
      <c r="S224" s="155">
        <v>0</v>
      </c>
      <c r="T224" s="156">
        <f t="shared" si="1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230</v>
      </c>
      <c r="AT224" s="157" t="s">
        <v>267</v>
      </c>
      <c r="AU224" s="157" t="s">
        <v>83</v>
      </c>
      <c r="AY224" s="17" t="s">
        <v>148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7" t="s">
        <v>81</v>
      </c>
      <c r="BK224" s="158">
        <f t="shared" si="19"/>
        <v>0</v>
      </c>
      <c r="BL224" s="17" t="s">
        <v>154</v>
      </c>
      <c r="BM224" s="157" t="s">
        <v>1720</v>
      </c>
    </row>
    <row r="225" spans="1:65" s="2" customFormat="1" ht="24.15" customHeight="1">
      <c r="A225" s="32"/>
      <c r="B225" s="144"/>
      <c r="C225" s="145" t="s">
        <v>753</v>
      </c>
      <c r="D225" s="145" t="s">
        <v>150</v>
      </c>
      <c r="E225" s="146" t="s">
        <v>1721</v>
      </c>
      <c r="F225" s="147" t="s">
        <v>1722</v>
      </c>
      <c r="G225" s="148" t="s">
        <v>322</v>
      </c>
      <c r="H225" s="149">
        <v>3</v>
      </c>
      <c r="I225" s="150"/>
      <c r="J225" s="151">
        <f t="shared" si="10"/>
        <v>0</v>
      </c>
      <c r="K225" s="152"/>
      <c r="L225" s="33"/>
      <c r="M225" s="153" t="s">
        <v>1</v>
      </c>
      <c r="N225" s="154" t="s">
        <v>38</v>
      </c>
      <c r="O225" s="58"/>
      <c r="P225" s="155">
        <f t="shared" si="11"/>
        <v>0</v>
      </c>
      <c r="Q225" s="155">
        <v>1.248E-2</v>
      </c>
      <c r="R225" s="155">
        <f t="shared" si="12"/>
        <v>3.7440000000000001E-2</v>
      </c>
      <c r="S225" s="155">
        <v>0</v>
      </c>
      <c r="T225" s="156">
        <f t="shared" si="1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7" t="s">
        <v>154</v>
      </c>
      <c r="AT225" s="157" t="s">
        <v>150</v>
      </c>
      <c r="AU225" s="157" t="s">
        <v>83</v>
      </c>
      <c r="AY225" s="17" t="s">
        <v>148</v>
      </c>
      <c r="BE225" s="158">
        <f t="shared" si="14"/>
        <v>0</v>
      </c>
      <c r="BF225" s="158">
        <f t="shared" si="15"/>
        <v>0</v>
      </c>
      <c r="BG225" s="158">
        <f t="shared" si="16"/>
        <v>0</v>
      </c>
      <c r="BH225" s="158">
        <f t="shared" si="17"/>
        <v>0</v>
      </c>
      <c r="BI225" s="158">
        <f t="shared" si="18"/>
        <v>0</v>
      </c>
      <c r="BJ225" s="17" t="s">
        <v>81</v>
      </c>
      <c r="BK225" s="158">
        <f t="shared" si="19"/>
        <v>0</v>
      </c>
      <c r="BL225" s="17" t="s">
        <v>154</v>
      </c>
      <c r="BM225" s="157" t="s">
        <v>1723</v>
      </c>
    </row>
    <row r="226" spans="1:65" s="2" customFormat="1" ht="24.15" customHeight="1">
      <c r="A226" s="32"/>
      <c r="B226" s="144"/>
      <c r="C226" s="176" t="s">
        <v>757</v>
      </c>
      <c r="D226" s="176" t="s">
        <v>267</v>
      </c>
      <c r="E226" s="177" t="s">
        <v>1724</v>
      </c>
      <c r="F226" s="178" t="s">
        <v>1725</v>
      </c>
      <c r="G226" s="179" t="s">
        <v>322</v>
      </c>
      <c r="H226" s="180">
        <v>3</v>
      </c>
      <c r="I226" s="181"/>
      <c r="J226" s="182">
        <f t="shared" si="10"/>
        <v>0</v>
      </c>
      <c r="K226" s="183"/>
      <c r="L226" s="184"/>
      <c r="M226" s="185" t="s">
        <v>1</v>
      </c>
      <c r="N226" s="186" t="s">
        <v>38</v>
      </c>
      <c r="O226" s="58"/>
      <c r="P226" s="155">
        <f t="shared" si="11"/>
        <v>0</v>
      </c>
      <c r="Q226" s="155">
        <v>0.58499999999999996</v>
      </c>
      <c r="R226" s="155">
        <f t="shared" si="12"/>
        <v>1.7549999999999999</v>
      </c>
      <c r="S226" s="155">
        <v>0</v>
      </c>
      <c r="T226" s="156">
        <f t="shared" si="1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230</v>
      </c>
      <c r="AT226" s="157" t="s">
        <v>267</v>
      </c>
      <c r="AU226" s="157" t="s">
        <v>83</v>
      </c>
      <c r="AY226" s="17" t="s">
        <v>148</v>
      </c>
      <c r="BE226" s="158">
        <f t="shared" si="14"/>
        <v>0</v>
      </c>
      <c r="BF226" s="158">
        <f t="shared" si="15"/>
        <v>0</v>
      </c>
      <c r="BG226" s="158">
        <f t="shared" si="16"/>
        <v>0</v>
      </c>
      <c r="BH226" s="158">
        <f t="shared" si="17"/>
        <v>0</v>
      </c>
      <c r="BI226" s="158">
        <f t="shared" si="18"/>
        <v>0</v>
      </c>
      <c r="BJ226" s="17" t="s">
        <v>81</v>
      </c>
      <c r="BK226" s="158">
        <f t="shared" si="19"/>
        <v>0</v>
      </c>
      <c r="BL226" s="17" t="s">
        <v>154</v>
      </c>
      <c r="BM226" s="157" t="s">
        <v>1726</v>
      </c>
    </row>
    <row r="227" spans="1:65" s="2" customFormat="1" ht="24.15" customHeight="1">
      <c r="A227" s="32"/>
      <c r="B227" s="144"/>
      <c r="C227" s="145" t="s">
        <v>761</v>
      </c>
      <c r="D227" s="145" t="s">
        <v>150</v>
      </c>
      <c r="E227" s="146" t="s">
        <v>1727</v>
      </c>
      <c r="F227" s="147" t="s">
        <v>1728</v>
      </c>
      <c r="G227" s="148" t="s">
        <v>322</v>
      </c>
      <c r="H227" s="149">
        <v>3</v>
      </c>
      <c r="I227" s="150"/>
      <c r="J227" s="151">
        <f t="shared" si="10"/>
        <v>0</v>
      </c>
      <c r="K227" s="152"/>
      <c r="L227" s="33"/>
      <c r="M227" s="153" t="s">
        <v>1</v>
      </c>
      <c r="N227" s="154" t="s">
        <v>38</v>
      </c>
      <c r="O227" s="58"/>
      <c r="P227" s="155">
        <f t="shared" si="11"/>
        <v>0</v>
      </c>
      <c r="Q227" s="155">
        <v>2.8539999999999999E-2</v>
      </c>
      <c r="R227" s="155">
        <f t="shared" si="12"/>
        <v>8.5620000000000002E-2</v>
      </c>
      <c r="S227" s="155">
        <v>0</v>
      </c>
      <c r="T227" s="156">
        <f t="shared" si="13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7" t="s">
        <v>154</v>
      </c>
      <c r="AT227" s="157" t="s">
        <v>150</v>
      </c>
      <c r="AU227" s="157" t="s">
        <v>83</v>
      </c>
      <c r="AY227" s="17" t="s">
        <v>148</v>
      </c>
      <c r="BE227" s="158">
        <f t="shared" si="14"/>
        <v>0</v>
      </c>
      <c r="BF227" s="158">
        <f t="shared" si="15"/>
        <v>0</v>
      </c>
      <c r="BG227" s="158">
        <f t="shared" si="16"/>
        <v>0</v>
      </c>
      <c r="BH227" s="158">
        <f t="shared" si="17"/>
        <v>0</v>
      </c>
      <c r="BI227" s="158">
        <f t="shared" si="18"/>
        <v>0</v>
      </c>
      <c r="BJ227" s="17" t="s">
        <v>81</v>
      </c>
      <c r="BK227" s="158">
        <f t="shared" si="19"/>
        <v>0</v>
      </c>
      <c r="BL227" s="17" t="s">
        <v>154</v>
      </c>
      <c r="BM227" s="157" t="s">
        <v>1729</v>
      </c>
    </row>
    <row r="228" spans="1:65" s="2" customFormat="1" ht="21.75" customHeight="1">
      <c r="A228" s="32"/>
      <c r="B228" s="144"/>
      <c r="C228" s="176" t="s">
        <v>765</v>
      </c>
      <c r="D228" s="176" t="s">
        <v>267</v>
      </c>
      <c r="E228" s="177" t="s">
        <v>1730</v>
      </c>
      <c r="F228" s="178" t="s">
        <v>1731</v>
      </c>
      <c r="G228" s="179" t="s">
        <v>322</v>
      </c>
      <c r="H228" s="180">
        <v>2</v>
      </c>
      <c r="I228" s="181"/>
      <c r="J228" s="182">
        <f t="shared" si="10"/>
        <v>0</v>
      </c>
      <c r="K228" s="183"/>
      <c r="L228" s="184"/>
      <c r="M228" s="185" t="s">
        <v>1</v>
      </c>
      <c r="N228" s="186" t="s">
        <v>38</v>
      </c>
      <c r="O228" s="58"/>
      <c r="P228" s="155">
        <f t="shared" si="11"/>
        <v>0</v>
      </c>
      <c r="Q228" s="155">
        <v>2.1</v>
      </c>
      <c r="R228" s="155">
        <f t="shared" si="12"/>
        <v>4.2</v>
      </c>
      <c r="S228" s="155">
        <v>0</v>
      </c>
      <c r="T228" s="156">
        <f t="shared" si="13"/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230</v>
      </c>
      <c r="AT228" s="157" t="s">
        <v>267</v>
      </c>
      <c r="AU228" s="157" t="s">
        <v>83</v>
      </c>
      <c r="AY228" s="17" t="s">
        <v>148</v>
      </c>
      <c r="BE228" s="158">
        <f t="shared" si="14"/>
        <v>0</v>
      </c>
      <c r="BF228" s="158">
        <f t="shared" si="15"/>
        <v>0</v>
      </c>
      <c r="BG228" s="158">
        <f t="shared" si="16"/>
        <v>0</v>
      </c>
      <c r="BH228" s="158">
        <f t="shared" si="17"/>
        <v>0</v>
      </c>
      <c r="BI228" s="158">
        <f t="shared" si="18"/>
        <v>0</v>
      </c>
      <c r="BJ228" s="17" t="s">
        <v>81</v>
      </c>
      <c r="BK228" s="158">
        <f t="shared" si="19"/>
        <v>0</v>
      </c>
      <c r="BL228" s="17" t="s">
        <v>154</v>
      </c>
      <c r="BM228" s="157" t="s">
        <v>1732</v>
      </c>
    </row>
    <row r="229" spans="1:65" s="2" customFormat="1" ht="24.15" customHeight="1">
      <c r="A229" s="32"/>
      <c r="B229" s="144"/>
      <c r="C229" s="176" t="s">
        <v>769</v>
      </c>
      <c r="D229" s="176" t="s">
        <v>267</v>
      </c>
      <c r="E229" s="177" t="s">
        <v>1733</v>
      </c>
      <c r="F229" s="178" t="s">
        <v>1734</v>
      </c>
      <c r="G229" s="179" t="s">
        <v>322</v>
      </c>
      <c r="H229" s="180">
        <v>1</v>
      </c>
      <c r="I229" s="181"/>
      <c r="J229" s="182">
        <f t="shared" si="10"/>
        <v>0</v>
      </c>
      <c r="K229" s="183"/>
      <c r="L229" s="184"/>
      <c r="M229" s="185" t="s">
        <v>1</v>
      </c>
      <c r="N229" s="186" t="s">
        <v>38</v>
      </c>
      <c r="O229" s="58"/>
      <c r="P229" s="155">
        <f t="shared" si="11"/>
        <v>0</v>
      </c>
      <c r="Q229" s="155">
        <v>0</v>
      </c>
      <c r="R229" s="155">
        <f t="shared" si="12"/>
        <v>0</v>
      </c>
      <c r="S229" s="155">
        <v>0</v>
      </c>
      <c r="T229" s="156">
        <f t="shared" si="13"/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7" t="s">
        <v>230</v>
      </c>
      <c r="AT229" s="157" t="s">
        <v>267</v>
      </c>
      <c r="AU229" s="157" t="s">
        <v>83</v>
      </c>
      <c r="AY229" s="17" t="s">
        <v>148</v>
      </c>
      <c r="BE229" s="158">
        <f t="shared" si="14"/>
        <v>0</v>
      </c>
      <c r="BF229" s="158">
        <f t="shared" si="15"/>
        <v>0</v>
      </c>
      <c r="BG229" s="158">
        <f t="shared" si="16"/>
        <v>0</v>
      </c>
      <c r="BH229" s="158">
        <f t="shared" si="17"/>
        <v>0</v>
      </c>
      <c r="BI229" s="158">
        <f t="shared" si="18"/>
        <v>0</v>
      </c>
      <c r="BJ229" s="17" t="s">
        <v>81</v>
      </c>
      <c r="BK229" s="158">
        <f t="shared" si="19"/>
        <v>0</v>
      </c>
      <c r="BL229" s="17" t="s">
        <v>154</v>
      </c>
      <c r="BM229" s="157" t="s">
        <v>1735</v>
      </c>
    </row>
    <row r="230" spans="1:65" s="2" customFormat="1" ht="24.15" customHeight="1">
      <c r="A230" s="32"/>
      <c r="B230" s="144"/>
      <c r="C230" s="176" t="s">
        <v>776</v>
      </c>
      <c r="D230" s="176" t="s">
        <v>267</v>
      </c>
      <c r="E230" s="177" t="s">
        <v>1736</v>
      </c>
      <c r="F230" s="178" t="s">
        <v>1737</v>
      </c>
      <c r="G230" s="179" t="s">
        <v>322</v>
      </c>
      <c r="H230" s="180">
        <v>5</v>
      </c>
      <c r="I230" s="181"/>
      <c r="J230" s="182">
        <f t="shared" si="10"/>
        <v>0</v>
      </c>
      <c r="K230" s="183"/>
      <c r="L230" s="184"/>
      <c r="M230" s="185" t="s">
        <v>1</v>
      </c>
      <c r="N230" s="186" t="s">
        <v>38</v>
      </c>
      <c r="O230" s="58"/>
      <c r="P230" s="155">
        <f t="shared" si="11"/>
        <v>0</v>
      </c>
      <c r="Q230" s="155">
        <v>2E-3</v>
      </c>
      <c r="R230" s="155">
        <f t="shared" si="12"/>
        <v>0.01</v>
      </c>
      <c r="S230" s="155">
        <v>0</v>
      </c>
      <c r="T230" s="156">
        <f t="shared" si="13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7" t="s">
        <v>230</v>
      </c>
      <c r="AT230" s="157" t="s">
        <v>267</v>
      </c>
      <c r="AU230" s="157" t="s">
        <v>83</v>
      </c>
      <c r="AY230" s="17" t="s">
        <v>148</v>
      </c>
      <c r="BE230" s="158">
        <f t="shared" si="14"/>
        <v>0</v>
      </c>
      <c r="BF230" s="158">
        <f t="shared" si="15"/>
        <v>0</v>
      </c>
      <c r="BG230" s="158">
        <f t="shared" si="16"/>
        <v>0</v>
      </c>
      <c r="BH230" s="158">
        <f t="shared" si="17"/>
        <v>0</v>
      </c>
      <c r="BI230" s="158">
        <f t="shared" si="18"/>
        <v>0</v>
      </c>
      <c r="BJ230" s="17" t="s">
        <v>81</v>
      </c>
      <c r="BK230" s="158">
        <f t="shared" si="19"/>
        <v>0</v>
      </c>
      <c r="BL230" s="17" t="s">
        <v>154</v>
      </c>
      <c r="BM230" s="157" t="s">
        <v>1738</v>
      </c>
    </row>
    <row r="231" spans="1:65" s="2" customFormat="1" ht="21.75" customHeight="1">
      <c r="A231" s="32"/>
      <c r="B231" s="144"/>
      <c r="C231" s="145" t="s">
        <v>783</v>
      </c>
      <c r="D231" s="145" t="s">
        <v>150</v>
      </c>
      <c r="E231" s="146" t="s">
        <v>1739</v>
      </c>
      <c r="F231" s="147" t="s">
        <v>1740</v>
      </c>
      <c r="G231" s="148" t="s">
        <v>543</v>
      </c>
      <c r="H231" s="149">
        <v>2</v>
      </c>
      <c r="I231" s="150"/>
      <c r="J231" s="151">
        <f t="shared" si="10"/>
        <v>0</v>
      </c>
      <c r="K231" s="152"/>
      <c r="L231" s="33"/>
      <c r="M231" s="153" t="s">
        <v>1</v>
      </c>
      <c r="N231" s="154" t="s">
        <v>38</v>
      </c>
      <c r="O231" s="58"/>
      <c r="P231" s="155">
        <f t="shared" si="11"/>
        <v>0</v>
      </c>
      <c r="Q231" s="155">
        <v>0</v>
      </c>
      <c r="R231" s="155">
        <f t="shared" si="12"/>
        <v>0</v>
      </c>
      <c r="S231" s="155">
        <v>0</v>
      </c>
      <c r="T231" s="156">
        <f t="shared" si="1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7" t="s">
        <v>154</v>
      </c>
      <c r="AT231" s="157" t="s">
        <v>150</v>
      </c>
      <c r="AU231" s="157" t="s">
        <v>83</v>
      </c>
      <c r="AY231" s="17" t="s">
        <v>148</v>
      </c>
      <c r="BE231" s="158">
        <f t="shared" si="14"/>
        <v>0</v>
      </c>
      <c r="BF231" s="158">
        <f t="shared" si="15"/>
        <v>0</v>
      </c>
      <c r="BG231" s="158">
        <f t="shared" si="16"/>
        <v>0</v>
      </c>
      <c r="BH231" s="158">
        <f t="shared" si="17"/>
        <v>0</v>
      </c>
      <c r="BI231" s="158">
        <f t="shared" si="18"/>
        <v>0</v>
      </c>
      <c r="BJ231" s="17" t="s">
        <v>81</v>
      </c>
      <c r="BK231" s="158">
        <f t="shared" si="19"/>
        <v>0</v>
      </c>
      <c r="BL231" s="17" t="s">
        <v>154</v>
      </c>
      <c r="BM231" s="157" t="s">
        <v>1741</v>
      </c>
    </row>
    <row r="232" spans="1:65" s="2" customFormat="1" ht="24.15" customHeight="1">
      <c r="A232" s="32"/>
      <c r="B232" s="144"/>
      <c r="C232" s="145" t="s">
        <v>787</v>
      </c>
      <c r="D232" s="145" t="s">
        <v>150</v>
      </c>
      <c r="E232" s="146" t="s">
        <v>1289</v>
      </c>
      <c r="F232" s="147" t="s">
        <v>1290</v>
      </c>
      <c r="G232" s="148" t="s">
        <v>322</v>
      </c>
      <c r="H232" s="149">
        <v>3</v>
      </c>
      <c r="I232" s="150"/>
      <c r="J232" s="151">
        <f t="shared" si="10"/>
        <v>0</v>
      </c>
      <c r="K232" s="152"/>
      <c r="L232" s="33"/>
      <c r="M232" s="153" t="s">
        <v>1</v>
      </c>
      <c r="N232" s="154" t="s">
        <v>38</v>
      </c>
      <c r="O232" s="58"/>
      <c r="P232" s="155">
        <f t="shared" si="11"/>
        <v>0</v>
      </c>
      <c r="Q232" s="155">
        <v>0.21734000000000001</v>
      </c>
      <c r="R232" s="155">
        <f t="shared" si="12"/>
        <v>0.65202000000000004</v>
      </c>
      <c r="S232" s="155">
        <v>0</v>
      </c>
      <c r="T232" s="156">
        <f t="shared" si="1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154</v>
      </c>
      <c r="AT232" s="157" t="s">
        <v>150</v>
      </c>
      <c r="AU232" s="157" t="s">
        <v>83</v>
      </c>
      <c r="AY232" s="17" t="s">
        <v>148</v>
      </c>
      <c r="BE232" s="158">
        <f t="shared" si="14"/>
        <v>0</v>
      </c>
      <c r="BF232" s="158">
        <f t="shared" si="15"/>
        <v>0</v>
      </c>
      <c r="BG232" s="158">
        <f t="shared" si="16"/>
        <v>0</v>
      </c>
      <c r="BH232" s="158">
        <f t="shared" si="17"/>
        <v>0</v>
      </c>
      <c r="BI232" s="158">
        <f t="shared" si="18"/>
        <v>0</v>
      </c>
      <c r="BJ232" s="17" t="s">
        <v>81</v>
      </c>
      <c r="BK232" s="158">
        <f t="shared" si="19"/>
        <v>0</v>
      </c>
      <c r="BL232" s="17" t="s">
        <v>154</v>
      </c>
      <c r="BM232" s="157" t="s">
        <v>1742</v>
      </c>
    </row>
    <row r="233" spans="1:65" s="2" customFormat="1" ht="24.15" customHeight="1">
      <c r="A233" s="32"/>
      <c r="B233" s="144"/>
      <c r="C233" s="176" t="s">
        <v>791</v>
      </c>
      <c r="D233" s="176" t="s">
        <v>267</v>
      </c>
      <c r="E233" s="177" t="s">
        <v>1292</v>
      </c>
      <c r="F233" s="178" t="s">
        <v>1293</v>
      </c>
      <c r="G233" s="179" t="s">
        <v>322</v>
      </c>
      <c r="H233" s="180">
        <v>3</v>
      </c>
      <c r="I233" s="181"/>
      <c r="J233" s="182">
        <f t="shared" si="10"/>
        <v>0</v>
      </c>
      <c r="K233" s="183"/>
      <c r="L233" s="184"/>
      <c r="M233" s="185" t="s">
        <v>1</v>
      </c>
      <c r="N233" s="186" t="s">
        <v>38</v>
      </c>
      <c r="O233" s="58"/>
      <c r="P233" s="155">
        <f t="shared" si="11"/>
        <v>0</v>
      </c>
      <c r="Q233" s="155">
        <v>5.4600000000000003E-2</v>
      </c>
      <c r="R233" s="155">
        <f t="shared" si="12"/>
        <v>0.1638</v>
      </c>
      <c r="S233" s="155">
        <v>0</v>
      </c>
      <c r="T233" s="156">
        <f t="shared" si="1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7" t="s">
        <v>230</v>
      </c>
      <c r="AT233" s="157" t="s">
        <v>267</v>
      </c>
      <c r="AU233" s="157" t="s">
        <v>83</v>
      </c>
      <c r="AY233" s="17" t="s">
        <v>148</v>
      </c>
      <c r="BE233" s="158">
        <f t="shared" si="14"/>
        <v>0</v>
      </c>
      <c r="BF233" s="158">
        <f t="shared" si="15"/>
        <v>0</v>
      </c>
      <c r="BG233" s="158">
        <f t="shared" si="16"/>
        <v>0</v>
      </c>
      <c r="BH233" s="158">
        <f t="shared" si="17"/>
        <v>0</v>
      </c>
      <c r="BI233" s="158">
        <f t="shared" si="18"/>
        <v>0</v>
      </c>
      <c r="BJ233" s="17" t="s">
        <v>81</v>
      </c>
      <c r="BK233" s="158">
        <f t="shared" si="19"/>
        <v>0</v>
      </c>
      <c r="BL233" s="17" t="s">
        <v>154</v>
      </c>
      <c r="BM233" s="157" t="s">
        <v>1743</v>
      </c>
    </row>
    <row r="234" spans="1:65" s="2" customFormat="1" ht="21.75" customHeight="1">
      <c r="A234" s="32"/>
      <c r="B234" s="144"/>
      <c r="C234" s="145" t="s">
        <v>796</v>
      </c>
      <c r="D234" s="145" t="s">
        <v>150</v>
      </c>
      <c r="E234" s="146" t="s">
        <v>362</v>
      </c>
      <c r="F234" s="147" t="s">
        <v>363</v>
      </c>
      <c r="G234" s="148" t="s">
        <v>153</v>
      </c>
      <c r="H234" s="149">
        <v>81.75</v>
      </c>
      <c r="I234" s="150"/>
      <c r="J234" s="151">
        <f t="shared" si="10"/>
        <v>0</v>
      </c>
      <c r="K234" s="152"/>
      <c r="L234" s="33"/>
      <c r="M234" s="153" t="s">
        <v>1</v>
      </c>
      <c r="N234" s="154" t="s">
        <v>38</v>
      </c>
      <c r="O234" s="58"/>
      <c r="P234" s="155">
        <f t="shared" si="11"/>
        <v>0</v>
      </c>
      <c r="Q234" s="155">
        <v>1.2999999999999999E-4</v>
      </c>
      <c r="R234" s="155">
        <f t="shared" si="12"/>
        <v>1.06275E-2</v>
      </c>
      <c r="S234" s="155">
        <v>0</v>
      </c>
      <c r="T234" s="156">
        <f t="shared" si="1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7" t="s">
        <v>154</v>
      </c>
      <c r="AT234" s="157" t="s">
        <v>150</v>
      </c>
      <c r="AU234" s="157" t="s">
        <v>83</v>
      </c>
      <c r="AY234" s="17" t="s">
        <v>148</v>
      </c>
      <c r="BE234" s="158">
        <f t="shared" si="14"/>
        <v>0</v>
      </c>
      <c r="BF234" s="158">
        <f t="shared" si="15"/>
        <v>0</v>
      </c>
      <c r="BG234" s="158">
        <f t="shared" si="16"/>
        <v>0</v>
      </c>
      <c r="BH234" s="158">
        <f t="shared" si="17"/>
        <v>0</v>
      </c>
      <c r="BI234" s="158">
        <f t="shared" si="18"/>
        <v>0</v>
      </c>
      <c r="BJ234" s="17" t="s">
        <v>81</v>
      </c>
      <c r="BK234" s="158">
        <f t="shared" si="19"/>
        <v>0</v>
      </c>
      <c r="BL234" s="17" t="s">
        <v>154</v>
      </c>
      <c r="BM234" s="157" t="s">
        <v>1744</v>
      </c>
    </row>
    <row r="235" spans="1:65" s="13" customFormat="1" ht="10.199999999999999">
      <c r="B235" s="159"/>
      <c r="D235" s="160" t="s">
        <v>156</v>
      </c>
      <c r="E235" s="161" t="s">
        <v>1</v>
      </c>
      <c r="F235" s="162" t="s">
        <v>1745</v>
      </c>
      <c r="H235" s="163">
        <v>81.75</v>
      </c>
      <c r="I235" s="164"/>
      <c r="L235" s="159"/>
      <c r="M235" s="165"/>
      <c r="N235" s="166"/>
      <c r="O235" s="166"/>
      <c r="P235" s="166"/>
      <c r="Q235" s="166"/>
      <c r="R235" s="166"/>
      <c r="S235" s="166"/>
      <c r="T235" s="167"/>
      <c r="AT235" s="161" t="s">
        <v>156</v>
      </c>
      <c r="AU235" s="161" t="s">
        <v>83</v>
      </c>
      <c r="AV235" s="13" t="s">
        <v>83</v>
      </c>
      <c r="AW235" s="13" t="s">
        <v>31</v>
      </c>
      <c r="AX235" s="13" t="s">
        <v>81</v>
      </c>
      <c r="AY235" s="161" t="s">
        <v>148</v>
      </c>
    </row>
    <row r="236" spans="1:65" s="12" customFormat="1" ht="22.8" customHeight="1">
      <c r="B236" s="131"/>
      <c r="D236" s="132" t="s">
        <v>72</v>
      </c>
      <c r="E236" s="142" t="s">
        <v>365</v>
      </c>
      <c r="F236" s="142" t="s">
        <v>366</v>
      </c>
      <c r="I236" s="134"/>
      <c r="J236" s="143">
        <f>BK236</f>
        <v>0</v>
      </c>
      <c r="L236" s="131"/>
      <c r="M236" s="136"/>
      <c r="N236" s="137"/>
      <c r="O236" s="137"/>
      <c r="P236" s="138">
        <f>P237</f>
        <v>0</v>
      </c>
      <c r="Q236" s="137"/>
      <c r="R236" s="138">
        <f>R237</f>
        <v>0</v>
      </c>
      <c r="S236" s="137"/>
      <c r="T236" s="139">
        <f>T237</f>
        <v>0</v>
      </c>
      <c r="AR236" s="132" t="s">
        <v>81</v>
      </c>
      <c r="AT236" s="140" t="s">
        <v>72</v>
      </c>
      <c r="AU236" s="140" t="s">
        <v>81</v>
      </c>
      <c r="AY236" s="132" t="s">
        <v>148</v>
      </c>
      <c r="BK236" s="141">
        <f>BK237</f>
        <v>0</v>
      </c>
    </row>
    <row r="237" spans="1:65" s="2" customFormat="1" ht="24.15" customHeight="1">
      <c r="A237" s="32"/>
      <c r="B237" s="144"/>
      <c r="C237" s="145" t="s">
        <v>801</v>
      </c>
      <c r="D237" s="145" t="s">
        <v>150</v>
      </c>
      <c r="E237" s="146" t="s">
        <v>368</v>
      </c>
      <c r="F237" s="147" t="s">
        <v>369</v>
      </c>
      <c r="G237" s="148" t="s">
        <v>257</v>
      </c>
      <c r="H237" s="149">
        <v>366.74400000000003</v>
      </c>
      <c r="I237" s="150"/>
      <c r="J237" s="151">
        <f>ROUND(I237*H237,2)</f>
        <v>0</v>
      </c>
      <c r="K237" s="152"/>
      <c r="L237" s="33"/>
      <c r="M237" s="195" t="s">
        <v>1</v>
      </c>
      <c r="N237" s="196" t="s">
        <v>38</v>
      </c>
      <c r="O237" s="197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7" t="s">
        <v>154</v>
      </c>
      <c r="AT237" s="157" t="s">
        <v>150</v>
      </c>
      <c r="AU237" s="157" t="s">
        <v>83</v>
      </c>
      <c r="AY237" s="17" t="s">
        <v>148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7" t="s">
        <v>81</v>
      </c>
      <c r="BK237" s="158">
        <f>ROUND(I237*H237,2)</f>
        <v>0</v>
      </c>
      <c r="BL237" s="17" t="s">
        <v>154</v>
      </c>
      <c r="BM237" s="157" t="s">
        <v>1746</v>
      </c>
    </row>
    <row r="238" spans="1:65" s="2" customFormat="1" ht="6.9" customHeight="1">
      <c r="A238" s="32"/>
      <c r="B238" s="47"/>
      <c r="C238" s="48"/>
      <c r="D238" s="48"/>
      <c r="E238" s="48"/>
      <c r="F238" s="48"/>
      <c r="G238" s="48"/>
      <c r="H238" s="48"/>
      <c r="I238" s="48"/>
      <c r="J238" s="48"/>
      <c r="K238" s="48"/>
      <c r="L238" s="33"/>
      <c r="M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</row>
  </sheetData>
  <autoFilter ref="C121:K237" xr:uid="{00000000-0009-0000-0000-00000C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30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113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4" t="s">
        <v>1747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ROUND((SUM(BE123:BE304)),  2)</f>
        <v>0</v>
      </c>
      <c r="G33" s="32"/>
      <c r="H33" s="32"/>
      <c r="I33" s="100">
        <v>0.21</v>
      </c>
      <c r="J33" s="99">
        <f>ROUND(((SUM(BE123:BE304))*I33),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ROUND((SUM(BF123:BF304)),  2)</f>
        <v>0</v>
      </c>
      <c r="G34" s="32"/>
      <c r="H34" s="32"/>
      <c r="I34" s="100">
        <v>0.15</v>
      </c>
      <c r="J34" s="99">
        <f>ROUND(((SUM(BF123:BF304))*I34),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ROUND((SUM(BG123:BG304)),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ROUND((SUM(BH123:BH304)),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ROUND((SUM(BI123:BI304)),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4" t="str">
        <f>E9</f>
        <v>22-133-6 - SO 19 Splašková kanalizace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J124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J125</f>
        <v>0</v>
      </c>
      <c r="L98" s="116"/>
    </row>
    <row r="99" spans="1:31" s="10" customFormat="1" ht="19.95" customHeight="1">
      <c r="B99" s="116"/>
      <c r="D99" s="117" t="s">
        <v>1422</v>
      </c>
      <c r="E99" s="118"/>
      <c r="F99" s="118"/>
      <c r="G99" s="118"/>
      <c r="H99" s="118"/>
      <c r="I99" s="118"/>
      <c r="J99" s="119">
        <f>J235</f>
        <v>0</v>
      </c>
      <c r="L99" s="116"/>
    </row>
    <row r="100" spans="1:31" s="10" customFormat="1" ht="19.95" customHeight="1">
      <c r="B100" s="116"/>
      <c r="D100" s="117" t="s">
        <v>130</v>
      </c>
      <c r="E100" s="118"/>
      <c r="F100" s="118"/>
      <c r="G100" s="118"/>
      <c r="H100" s="118"/>
      <c r="I100" s="118"/>
      <c r="J100" s="119">
        <f>J240</f>
        <v>0</v>
      </c>
      <c r="L100" s="116"/>
    </row>
    <row r="101" spans="1:31" s="10" customFormat="1" ht="19.95" customHeight="1">
      <c r="B101" s="116"/>
      <c r="D101" s="117" t="s">
        <v>131</v>
      </c>
      <c r="E101" s="118"/>
      <c r="F101" s="118"/>
      <c r="G101" s="118"/>
      <c r="H101" s="118"/>
      <c r="I101" s="118"/>
      <c r="J101" s="119">
        <f>J255</f>
        <v>0</v>
      </c>
      <c r="L101" s="116"/>
    </row>
    <row r="102" spans="1:31" s="10" customFormat="1" ht="19.95" customHeight="1">
      <c r="B102" s="116"/>
      <c r="D102" s="117" t="s">
        <v>548</v>
      </c>
      <c r="E102" s="118"/>
      <c r="F102" s="118"/>
      <c r="G102" s="118"/>
      <c r="H102" s="118"/>
      <c r="I102" s="118"/>
      <c r="J102" s="119">
        <f>J296</f>
        <v>0</v>
      </c>
      <c r="L102" s="116"/>
    </row>
    <row r="103" spans="1:31" s="10" customFormat="1" ht="19.95" customHeight="1">
      <c r="B103" s="116"/>
      <c r="D103" s="117" t="s">
        <v>132</v>
      </c>
      <c r="E103" s="118"/>
      <c r="F103" s="118"/>
      <c r="G103" s="118"/>
      <c r="H103" s="118"/>
      <c r="I103" s="118"/>
      <c r="J103" s="119">
        <f>J303</f>
        <v>0</v>
      </c>
      <c r="L103" s="116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" customHeight="1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" customHeight="1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" customHeight="1">
      <c r="A110" s="32"/>
      <c r="B110" s="33"/>
      <c r="C110" s="21" t="s">
        <v>133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39" t="str">
        <f>E7</f>
        <v>Rodinné domy u Rybníka</v>
      </c>
      <c r="F113" s="240"/>
      <c r="G113" s="240"/>
      <c r="H113" s="240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121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04" t="str">
        <f>E9</f>
        <v>22-133-6 - SO 19 Splašková kanalizace</v>
      </c>
      <c r="F115" s="241"/>
      <c r="G115" s="241"/>
      <c r="H115" s="241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F12</f>
        <v xml:space="preserve"> </v>
      </c>
      <c r="G117" s="32"/>
      <c r="H117" s="32"/>
      <c r="I117" s="27" t="s">
        <v>22</v>
      </c>
      <c r="J117" s="55" t="str">
        <f>IF(J12="","",J12)</f>
        <v>1. 4. 2022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15" customHeight="1">
      <c r="A119" s="32"/>
      <c r="B119" s="33"/>
      <c r="C119" s="27" t="s">
        <v>24</v>
      </c>
      <c r="D119" s="32"/>
      <c r="E119" s="32"/>
      <c r="F119" s="25" t="str">
        <f>E15</f>
        <v xml:space="preserve"> </v>
      </c>
      <c r="G119" s="32"/>
      <c r="H119" s="32"/>
      <c r="I119" s="27" t="s">
        <v>29</v>
      </c>
      <c r="J119" s="30" t="str">
        <f>E21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>
      <c r="A120" s="32"/>
      <c r="B120" s="33"/>
      <c r="C120" s="27" t="s">
        <v>27</v>
      </c>
      <c r="D120" s="32"/>
      <c r="E120" s="32"/>
      <c r="F120" s="25" t="str">
        <f>IF(E18="","",E18)</f>
        <v>Vyplň údaj</v>
      </c>
      <c r="G120" s="32"/>
      <c r="H120" s="32"/>
      <c r="I120" s="27" t="s">
        <v>30</v>
      </c>
      <c r="J120" s="30" t="str">
        <f>E24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20"/>
      <c r="B122" s="121"/>
      <c r="C122" s="122" t="s">
        <v>134</v>
      </c>
      <c r="D122" s="123" t="s">
        <v>58</v>
      </c>
      <c r="E122" s="123" t="s">
        <v>54</v>
      </c>
      <c r="F122" s="123" t="s">
        <v>55</v>
      </c>
      <c r="G122" s="123" t="s">
        <v>135</v>
      </c>
      <c r="H122" s="123" t="s">
        <v>136</v>
      </c>
      <c r="I122" s="123" t="s">
        <v>137</v>
      </c>
      <c r="J122" s="124" t="s">
        <v>125</v>
      </c>
      <c r="K122" s="125" t="s">
        <v>138</v>
      </c>
      <c r="L122" s="126"/>
      <c r="M122" s="62" t="s">
        <v>1</v>
      </c>
      <c r="N122" s="63" t="s">
        <v>37</v>
      </c>
      <c r="O122" s="63" t="s">
        <v>139</v>
      </c>
      <c r="P122" s="63" t="s">
        <v>140</v>
      </c>
      <c r="Q122" s="63" t="s">
        <v>141</v>
      </c>
      <c r="R122" s="63" t="s">
        <v>142</v>
      </c>
      <c r="S122" s="63" t="s">
        <v>143</v>
      </c>
      <c r="T122" s="64" t="s">
        <v>144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8" customHeight="1">
      <c r="A123" s="32"/>
      <c r="B123" s="33"/>
      <c r="C123" s="69" t="s">
        <v>145</v>
      </c>
      <c r="D123" s="32"/>
      <c r="E123" s="32"/>
      <c r="F123" s="32"/>
      <c r="G123" s="32"/>
      <c r="H123" s="32"/>
      <c r="I123" s="32"/>
      <c r="J123" s="127">
        <f>BK123</f>
        <v>0</v>
      </c>
      <c r="K123" s="32"/>
      <c r="L123" s="33"/>
      <c r="M123" s="65"/>
      <c r="N123" s="56"/>
      <c r="O123" s="66"/>
      <c r="P123" s="128">
        <f>P124</f>
        <v>0</v>
      </c>
      <c r="Q123" s="66"/>
      <c r="R123" s="128">
        <f>R124</f>
        <v>2171.7217513400001</v>
      </c>
      <c r="S123" s="66"/>
      <c r="T123" s="129">
        <f>T124</f>
        <v>2.0623199999999997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72</v>
      </c>
      <c r="AU123" s="17" t="s">
        <v>127</v>
      </c>
      <c r="BK123" s="130">
        <f>BK124</f>
        <v>0</v>
      </c>
    </row>
    <row r="124" spans="1:65" s="12" customFormat="1" ht="25.95" customHeight="1">
      <c r="B124" s="131"/>
      <c r="D124" s="132" t="s">
        <v>72</v>
      </c>
      <c r="E124" s="133" t="s">
        <v>146</v>
      </c>
      <c r="F124" s="133" t="s">
        <v>147</v>
      </c>
      <c r="I124" s="134"/>
      <c r="J124" s="135">
        <f>BK124</f>
        <v>0</v>
      </c>
      <c r="L124" s="131"/>
      <c r="M124" s="136"/>
      <c r="N124" s="137"/>
      <c r="O124" s="137"/>
      <c r="P124" s="138">
        <f>P125+P235+P240+P255+P296+P303</f>
        <v>0</v>
      </c>
      <c r="Q124" s="137"/>
      <c r="R124" s="138">
        <f>R125+R235+R240+R255+R296+R303</f>
        <v>2171.7217513400001</v>
      </c>
      <c r="S124" s="137"/>
      <c r="T124" s="139">
        <f>T125+T235+T240+T255+T296+T303</f>
        <v>2.0623199999999997</v>
      </c>
      <c r="AR124" s="132" t="s">
        <v>81</v>
      </c>
      <c r="AT124" s="140" t="s">
        <v>72</v>
      </c>
      <c r="AU124" s="140" t="s">
        <v>73</v>
      </c>
      <c r="AY124" s="132" t="s">
        <v>148</v>
      </c>
      <c r="BK124" s="141">
        <f>BK125+BK235+BK240+BK255+BK296+BK303</f>
        <v>0</v>
      </c>
    </row>
    <row r="125" spans="1:65" s="12" customFormat="1" ht="22.8" customHeight="1">
      <c r="B125" s="131"/>
      <c r="D125" s="132" t="s">
        <v>72</v>
      </c>
      <c r="E125" s="142" t="s">
        <v>81</v>
      </c>
      <c r="F125" s="142" t="s">
        <v>149</v>
      </c>
      <c r="I125" s="134"/>
      <c r="J125" s="143">
        <f>BK125</f>
        <v>0</v>
      </c>
      <c r="L125" s="131"/>
      <c r="M125" s="136"/>
      <c r="N125" s="137"/>
      <c r="O125" s="137"/>
      <c r="P125" s="138">
        <f>SUM(P126:P234)</f>
        <v>0</v>
      </c>
      <c r="Q125" s="137"/>
      <c r="R125" s="138">
        <f>SUM(R126:R234)</f>
        <v>2032.9807887500001</v>
      </c>
      <c r="S125" s="137"/>
      <c r="T125" s="139">
        <f>SUM(T126:T234)</f>
        <v>0</v>
      </c>
      <c r="AR125" s="132" t="s">
        <v>81</v>
      </c>
      <c r="AT125" s="140" t="s">
        <v>72</v>
      </c>
      <c r="AU125" s="140" t="s">
        <v>81</v>
      </c>
      <c r="AY125" s="132" t="s">
        <v>148</v>
      </c>
      <c r="BK125" s="141">
        <f>SUM(BK126:BK234)</f>
        <v>0</v>
      </c>
    </row>
    <row r="126" spans="1:65" s="2" customFormat="1" ht="24.15" customHeight="1">
      <c r="A126" s="32"/>
      <c r="B126" s="144"/>
      <c r="C126" s="145" t="s">
        <v>81</v>
      </c>
      <c r="D126" s="145" t="s">
        <v>150</v>
      </c>
      <c r="E126" s="146" t="s">
        <v>559</v>
      </c>
      <c r="F126" s="147" t="s">
        <v>560</v>
      </c>
      <c r="G126" s="148" t="s">
        <v>561</v>
      </c>
      <c r="H126" s="149">
        <v>248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38</v>
      </c>
      <c r="O126" s="58"/>
      <c r="P126" s="155">
        <f>O126*H126</f>
        <v>0</v>
      </c>
      <c r="Q126" s="155">
        <v>3.0000000000000001E-5</v>
      </c>
      <c r="R126" s="155">
        <f>Q126*H126</f>
        <v>7.4400000000000004E-3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154</v>
      </c>
      <c r="AT126" s="157" t="s">
        <v>150</v>
      </c>
      <c r="AU126" s="157" t="s">
        <v>83</v>
      </c>
      <c r="AY126" s="17" t="s">
        <v>148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81</v>
      </c>
      <c r="BK126" s="158">
        <f>ROUND(I126*H126,2)</f>
        <v>0</v>
      </c>
      <c r="BL126" s="17" t="s">
        <v>154</v>
      </c>
      <c r="BM126" s="157" t="s">
        <v>1748</v>
      </c>
    </row>
    <row r="127" spans="1:65" s="2" customFormat="1" ht="24.15" customHeight="1">
      <c r="A127" s="32"/>
      <c r="B127" s="144"/>
      <c r="C127" s="145" t="s">
        <v>83</v>
      </c>
      <c r="D127" s="145" t="s">
        <v>150</v>
      </c>
      <c r="E127" s="146" t="s">
        <v>563</v>
      </c>
      <c r="F127" s="147" t="s">
        <v>564</v>
      </c>
      <c r="G127" s="148" t="s">
        <v>565</v>
      </c>
      <c r="H127" s="149">
        <v>31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154</v>
      </c>
      <c r="AT127" s="157" t="s">
        <v>150</v>
      </c>
      <c r="AU127" s="157" t="s">
        <v>83</v>
      </c>
      <c r="AY127" s="17" t="s">
        <v>148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154</v>
      </c>
      <c r="BM127" s="157" t="s">
        <v>1749</v>
      </c>
    </row>
    <row r="128" spans="1:65" s="2" customFormat="1" ht="24.15" customHeight="1">
      <c r="A128" s="32"/>
      <c r="B128" s="144"/>
      <c r="C128" s="145" t="s">
        <v>162</v>
      </c>
      <c r="D128" s="145" t="s">
        <v>150</v>
      </c>
      <c r="E128" s="146" t="s">
        <v>158</v>
      </c>
      <c r="F128" s="147" t="s">
        <v>159</v>
      </c>
      <c r="G128" s="148" t="s">
        <v>153</v>
      </c>
      <c r="H128" s="149">
        <v>2.6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38</v>
      </c>
      <c r="O128" s="58"/>
      <c r="P128" s="155">
        <f>O128*H128</f>
        <v>0</v>
      </c>
      <c r="Q128" s="155">
        <v>3.6900000000000002E-2</v>
      </c>
      <c r="R128" s="155">
        <f>Q128*H128</f>
        <v>9.5940000000000011E-2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154</v>
      </c>
      <c r="AT128" s="157" t="s">
        <v>150</v>
      </c>
      <c r="AU128" s="157" t="s">
        <v>83</v>
      </c>
      <c r="AY128" s="17" t="s">
        <v>148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81</v>
      </c>
      <c r="BK128" s="158">
        <f>ROUND(I128*H128,2)</f>
        <v>0</v>
      </c>
      <c r="BL128" s="17" t="s">
        <v>154</v>
      </c>
      <c r="BM128" s="157" t="s">
        <v>1750</v>
      </c>
    </row>
    <row r="129" spans="1:65" s="13" customFormat="1" ht="10.199999999999999">
      <c r="B129" s="159"/>
      <c r="D129" s="160" t="s">
        <v>156</v>
      </c>
      <c r="E129" s="161" t="s">
        <v>1</v>
      </c>
      <c r="F129" s="162" t="s">
        <v>1751</v>
      </c>
      <c r="H129" s="163">
        <v>2.6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156</v>
      </c>
      <c r="AU129" s="161" t="s">
        <v>83</v>
      </c>
      <c r="AV129" s="13" t="s">
        <v>83</v>
      </c>
      <c r="AW129" s="13" t="s">
        <v>31</v>
      </c>
      <c r="AX129" s="13" t="s">
        <v>81</v>
      </c>
      <c r="AY129" s="161" t="s">
        <v>148</v>
      </c>
    </row>
    <row r="130" spans="1:65" s="2" customFormat="1" ht="33" customHeight="1">
      <c r="A130" s="32"/>
      <c r="B130" s="144"/>
      <c r="C130" s="145" t="s">
        <v>154</v>
      </c>
      <c r="D130" s="145" t="s">
        <v>150</v>
      </c>
      <c r="E130" s="146" t="s">
        <v>376</v>
      </c>
      <c r="F130" s="147" t="s">
        <v>377</v>
      </c>
      <c r="G130" s="148" t="s">
        <v>165</v>
      </c>
      <c r="H130" s="149">
        <v>128.4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38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154</v>
      </c>
      <c r="AT130" s="157" t="s">
        <v>150</v>
      </c>
      <c r="AU130" s="157" t="s">
        <v>83</v>
      </c>
      <c r="AY130" s="17" t="s">
        <v>148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7" t="s">
        <v>81</v>
      </c>
      <c r="BK130" s="158">
        <f>ROUND(I130*H130,2)</f>
        <v>0</v>
      </c>
      <c r="BL130" s="17" t="s">
        <v>154</v>
      </c>
      <c r="BM130" s="157" t="s">
        <v>1752</v>
      </c>
    </row>
    <row r="131" spans="1:65" s="13" customFormat="1" ht="10.199999999999999">
      <c r="B131" s="159"/>
      <c r="D131" s="160" t="s">
        <v>156</v>
      </c>
      <c r="E131" s="161" t="s">
        <v>1</v>
      </c>
      <c r="F131" s="162" t="s">
        <v>1753</v>
      </c>
      <c r="H131" s="163">
        <v>11.6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83</v>
      </c>
      <c r="AV131" s="13" t="s">
        <v>83</v>
      </c>
      <c r="AW131" s="13" t="s">
        <v>31</v>
      </c>
      <c r="AX131" s="13" t="s">
        <v>73</v>
      </c>
      <c r="AY131" s="161" t="s">
        <v>148</v>
      </c>
    </row>
    <row r="132" spans="1:65" s="13" customFormat="1" ht="10.199999999999999">
      <c r="B132" s="159"/>
      <c r="D132" s="160" t="s">
        <v>156</v>
      </c>
      <c r="E132" s="161" t="s">
        <v>1</v>
      </c>
      <c r="F132" s="162" t="s">
        <v>1754</v>
      </c>
      <c r="H132" s="163">
        <v>17.600000000000001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156</v>
      </c>
      <c r="AU132" s="161" t="s">
        <v>83</v>
      </c>
      <c r="AV132" s="13" t="s">
        <v>83</v>
      </c>
      <c r="AW132" s="13" t="s">
        <v>31</v>
      </c>
      <c r="AX132" s="13" t="s">
        <v>73</v>
      </c>
      <c r="AY132" s="161" t="s">
        <v>148</v>
      </c>
    </row>
    <row r="133" spans="1:65" s="13" customFormat="1" ht="10.199999999999999">
      <c r="B133" s="159"/>
      <c r="D133" s="160" t="s">
        <v>156</v>
      </c>
      <c r="E133" s="161" t="s">
        <v>1</v>
      </c>
      <c r="F133" s="162" t="s">
        <v>1755</v>
      </c>
      <c r="H133" s="163">
        <v>7.6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156</v>
      </c>
      <c r="AU133" s="161" t="s">
        <v>83</v>
      </c>
      <c r="AV133" s="13" t="s">
        <v>83</v>
      </c>
      <c r="AW133" s="13" t="s">
        <v>31</v>
      </c>
      <c r="AX133" s="13" t="s">
        <v>73</v>
      </c>
      <c r="AY133" s="161" t="s">
        <v>148</v>
      </c>
    </row>
    <row r="134" spans="1:65" s="13" customFormat="1" ht="10.199999999999999">
      <c r="B134" s="159"/>
      <c r="D134" s="160" t="s">
        <v>156</v>
      </c>
      <c r="E134" s="161" t="s">
        <v>1</v>
      </c>
      <c r="F134" s="162" t="s">
        <v>1756</v>
      </c>
      <c r="H134" s="163">
        <v>16.8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156</v>
      </c>
      <c r="AU134" s="161" t="s">
        <v>83</v>
      </c>
      <c r="AV134" s="13" t="s">
        <v>83</v>
      </c>
      <c r="AW134" s="13" t="s">
        <v>31</v>
      </c>
      <c r="AX134" s="13" t="s">
        <v>73</v>
      </c>
      <c r="AY134" s="161" t="s">
        <v>148</v>
      </c>
    </row>
    <row r="135" spans="1:65" s="13" customFormat="1" ht="10.199999999999999">
      <c r="B135" s="159"/>
      <c r="D135" s="160" t="s">
        <v>156</v>
      </c>
      <c r="E135" s="161" t="s">
        <v>1</v>
      </c>
      <c r="F135" s="162" t="s">
        <v>1757</v>
      </c>
      <c r="H135" s="163">
        <v>24</v>
      </c>
      <c r="I135" s="164"/>
      <c r="L135" s="159"/>
      <c r="M135" s="165"/>
      <c r="N135" s="166"/>
      <c r="O135" s="166"/>
      <c r="P135" s="166"/>
      <c r="Q135" s="166"/>
      <c r="R135" s="166"/>
      <c r="S135" s="166"/>
      <c r="T135" s="167"/>
      <c r="AT135" s="161" t="s">
        <v>156</v>
      </c>
      <c r="AU135" s="161" t="s">
        <v>83</v>
      </c>
      <c r="AV135" s="13" t="s">
        <v>83</v>
      </c>
      <c r="AW135" s="13" t="s">
        <v>31</v>
      </c>
      <c r="AX135" s="13" t="s">
        <v>73</v>
      </c>
      <c r="AY135" s="161" t="s">
        <v>148</v>
      </c>
    </row>
    <row r="136" spans="1:65" s="13" customFormat="1" ht="10.199999999999999">
      <c r="B136" s="159"/>
      <c r="D136" s="160" t="s">
        <v>156</v>
      </c>
      <c r="E136" s="161" t="s">
        <v>1</v>
      </c>
      <c r="F136" s="162" t="s">
        <v>1758</v>
      </c>
      <c r="H136" s="163">
        <v>38.400000000000006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156</v>
      </c>
      <c r="AU136" s="161" t="s">
        <v>83</v>
      </c>
      <c r="AV136" s="13" t="s">
        <v>83</v>
      </c>
      <c r="AW136" s="13" t="s">
        <v>31</v>
      </c>
      <c r="AX136" s="13" t="s">
        <v>73</v>
      </c>
      <c r="AY136" s="161" t="s">
        <v>148</v>
      </c>
    </row>
    <row r="137" spans="1:65" s="13" customFormat="1" ht="10.199999999999999">
      <c r="B137" s="159"/>
      <c r="D137" s="160" t="s">
        <v>156</v>
      </c>
      <c r="E137" s="161" t="s">
        <v>1</v>
      </c>
      <c r="F137" s="162" t="s">
        <v>1759</v>
      </c>
      <c r="H137" s="163">
        <v>12.4</v>
      </c>
      <c r="I137" s="164"/>
      <c r="L137" s="159"/>
      <c r="M137" s="165"/>
      <c r="N137" s="166"/>
      <c r="O137" s="166"/>
      <c r="P137" s="166"/>
      <c r="Q137" s="166"/>
      <c r="R137" s="166"/>
      <c r="S137" s="166"/>
      <c r="T137" s="167"/>
      <c r="AT137" s="161" t="s">
        <v>156</v>
      </c>
      <c r="AU137" s="161" t="s">
        <v>83</v>
      </c>
      <c r="AV137" s="13" t="s">
        <v>83</v>
      </c>
      <c r="AW137" s="13" t="s">
        <v>31</v>
      </c>
      <c r="AX137" s="13" t="s">
        <v>73</v>
      </c>
      <c r="AY137" s="161" t="s">
        <v>148</v>
      </c>
    </row>
    <row r="138" spans="1:65" s="14" customFormat="1" ht="10.199999999999999">
      <c r="B138" s="168"/>
      <c r="D138" s="160" t="s">
        <v>156</v>
      </c>
      <c r="E138" s="169" t="s">
        <v>1</v>
      </c>
      <c r="F138" s="170" t="s">
        <v>182</v>
      </c>
      <c r="H138" s="171">
        <v>128.4</v>
      </c>
      <c r="I138" s="172"/>
      <c r="L138" s="168"/>
      <c r="M138" s="173"/>
      <c r="N138" s="174"/>
      <c r="O138" s="174"/>
      <c r="P138" s="174"/>
      <c r="Q138" s="174"/>
      <c r="R138" s="174"/>
      <c r="S138" s="174"/>
      <c r="T138" s="175"/>
      <c r="AT138" s="169" t="s">
        <v>156</v>
      </c>
      <c r="AU138" s="169" t="s">
        <v>83</v>
      </c>
      <c r="AV138" s="14" t="s">
        <v>154</v>
      </c>
      <c r="AW138" s="14" t="s">
        <v>31</v>
      </c>
      <c r="AX138" s="14" t="s">
        <v>81</v>
      </c>
      <c r="AY138" s="169" t="s">
        <v>148</v>
      </c>
    </row>
    <row r="139" spans="1:65" s="2" customFormat="1" ht="33" customHeight="1">
      <c r="A139" s="32"/>
      <c r="B139" s="144"/>
      <c r="C139" s="145" t="s">
        <v>202</v>
      </c>
      <c r="D139" s="145" t="s">
        <v>150</v>
      </c>
      <c r="E139" s="146" t="s">
        <v>163</v>
      </c>
      <c r="F139" s="147" t="s">
        <v>164</v>
      </c>
      <c r="G139" s="148" t="s">
        <v>165</v>
      </c>
      <c r="H139" s="149">
        <v>1072.461</v>
      </c>
      <c r="I139" s="150"/>
      <c r="J139" s="151">
        <f>ROUND(I139*H139,2)</f>
        <v>0</v>
      </c>
      <c r="K139" s="152"/>
      <c r="L139" s="33"/>
      <c r="M139" s="153" t="s">
        <v>1</v>
      </c>
      <c r="N139" s="154" t="s">
        <v>38</v>
      </c>
      <c r="O139" s="58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7" t="s">
        <v>154</v>
      </c>
      <c r="AT139" s="157" t="s">
        <v>150</v>
      </c>
      <c r="AU139" s="157" t="s">
        <v>83</v>
      </c>
      <c r="AY139" s="17" t="s">
        <v>148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7" t="s">
        <v>81</v>
      </c>
      <c r="BK139" s="158">
        <f>ROUND(I139*H139,2)</f>
        <v>0</v>
      </c>
      <c r="BL139" s="17" t="s">
        <v>154</v>
      </c>
      <c r="BM139" s="157" t="s">
        <v>1760</v>
      </c>
    </row>
    <row r="140" spans="1:65" s="13" customFormat="1" ht="10.199999999999999">
      <c r="B140" s="159"/>
      <c r="D140" s="160" t="s">
        <v>156</v>
      </c>
      <c r="E140" s="161" t="s">
        <v>1</v>
      </c>
      <c r="F140" s="162" t="s">
        <v>1761</v>
      </c>
      <c r="H140" s="163">
        <v>146.25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156</v>
      </c>
      <c r="AU140" s="161" t="s">
        <v>83</v>
      </c>
      <c r="AV140" s="13" t="s">
        <v>83</v>
      </c>
      <c r="AW140" s="13" t="s">
        <v>31</v>
      </c>
      <c r="AX140" s="13" t="s">
        <v>73</v>
      </c>
      <c r="AY140" s="161" t="s">
        <v>148</v>
      </c>
    </row>
    <row r="141" spans="1:65" s="13" customFormat="1" ht="10.199999999999999">
      <c r="B141" s="159"/>
      <c r="D141" s="160" t="s">
        <v>156</v>
      </c>
      <c r="E141" s="161" t="s">
        <v>1</v>
      </c>
      <c r="F141" s="162" t="s">
        <v>1762</v>
      </c>
      <c r="H141" s="163">
        <v>28.422940000000001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156</v>
      </c>
      <c r="AU141" s="161" t="s">
        <v>83</v>
      </c>
      <c r="AV141" s="13" t="s">
        <v>83</v>
      </c>
      <c r="AW141" s="13" t="s">
        <v>31</v>
      </c>
      <c r="AX141" s="13" t="s">
        <v>73</v>
      </c>
      <c r="AY141" s="161" t="s">
        <v>148</v>
      </c>
    </row>
    <row r="142" spans="1:65" s="13" customFormat="1" ht="10.199999999999999">
      <c r="B142" s="159"/>
      <c r="D142" s="160" t="s">
        <v>156</v>
      </c>
      <c r="E142" s="161" t="s">
        <v>1</v>
      </c>
      <c r="F142" s="162" t="s">
        <v>1763</v>
      </c>
      <c r="H142" s="163">
        <v>96.639920000000004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156</v>
      </c>
      <c r="AU142" s="161" t="s">
        <v>83</v>
      </c>
      <c r="AV142" s="13" t="s">
        <v>83</v>
      </c>
      <c r="AW142" s="13" t="s">
        <v>31</v>
      </c>
      <c r="AX142" s="13" t="s">
        <v>73</v>
      </c>
      <c r="AY142" s="161" t="s">
        <v>148</v>
      </c>
    </row>
    <row r="143" spans="1:65" s="13" customFormat="1" ht="10.199999999999999">
      <c r="B143" s="159"/>
      <c r="D143" s="160" t="s">
        <v>156</v>
      </c>
      <c r="E143" s="161" t="s">
        <v>1</v>
      </c>
      <c r="F143" s="162" t="s">
        <v>1764</v>
      </c>
      <c r="H143" s="163">
        <v>9.0516400000000008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156</v>
      </c>
      <c r="AU143" s="161" t="s">
        <v>83</v>
      </c>
      <c r="AV143" s="13" t="s">
        <v>83</v>
      </c>
      <c r="AW143" s="13" t="s">
        <v>31</v>
      </c>
      <c r="AX143" s="13" t="s">
        <v>73</v>
      </c>
      <c r="AY143" s="161" t="s">
        <v>148</v>
      </c>
    </row>
    <row r="144" spans="1:65" s="13" customFormat="1" ht="10.199999999999999">
      <c r="B144" s="159"/>
      <c r="D144" s="160" t="s">
        <v>156</v>
      </c>
      <c r="E144" s="161" t="s">
        <v>1</v>
      </c>
      <c r="F144" s="162" t="s">
        <v>1765</v>
      </c>
      <c r="H144" s="163">
        <v>37.323</v>
      </c>
      <c r="I144" s="164"/>
      <c r="L144" s="159"/>
      <c r="M144" s="165"/>
      <c r="N144" s="166"/>
      <c r="O144" s="166"/>
      <c r="P144" s="166"/>
      <c r="Q144" s="166"/>
      <c r="R144" s="166"/>
      <c r="S144" s="166"/>
      <c r="T144" s="167"/>
      <c r="AT144" s="161" t="s">
        <v>156</v>
      </c>
      <c r="AU144" s="161" t="s">
        <v>83</v>
      </c>
      <c r="AV144" s="13" t="s">
        <v>83</v>
      </c>
      <c r="AW144" s="13" t="s">
        <v>31</v>
      </c>
      <c r="AX144" s="13" t="s">
        <v>73</v>
      </c>
      <c r="AY144" s="161" t="s">
        <v>148</v>
      </c>
    </row>
    <row r="145" spans="1:65" s="13" customFormat="1" ht="10.199999999999999">
      <c r="B145" s="159"/>
      <c r="D145" s="160" t="s">
        <v>156</v>
      </c>
      <c r="E145" s="161" t="s">
        <v>1</v>
      </c>
      <c r="F145" s="162" t="s">
        <v>1766</v>
      </c>
      <c r="H145" s="163">
        <v>87.779250000000019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156</v>
      </c>
      <c r="AU145" s="161" t="s">
        <v>83</v>
      </c>
      <c r="AV145" s="13" t="s">
        <v>83</v>
      </c>
      <c r="AW145" s="13" t="s">
        <v>31</v>
      </c>
      <c r="AX145" s="13" t="s">
        <v>73</v>
      </c>
      <c r="AY145" s="161" t="s">
        <v>148</v>
      </c>
    </row>
    <row r="146" spans="1:65" s="13" customFormat="1" ht="10.199999999999999">
      <c r="B146" s="159"/>
      <c r="D146" s="160" t="s">
        <v>156</v>
      </c>
      <c r="E146" s="161" t="s">
        <v>1</v>
      </c>
      <c r="F146" s="162" t="s">
        <v>1767</v>
      </c>
      <c r="H146" s="163">
        <v>50.046100000000003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156</v>
      </c>
      <c r="AU146" s="161" t="s">
        <v>83</v>
      </c>
      <c r="AV146" s="13" t="s">
        <v>83</v>
      </c>
      <c r="AW146" s="13" t="s">
        <v>31</v>
      </c>
      <c r="AX146" s="13" t="s">
        <v>73</v>
      </c>
      <c r="AY146" s="161" t="s">
        <v>148</v>
      </c>
    </row>
    <row r="147" spans="1:65" s="13" customFormat="1" ht="10.199999999999999">
      <c r="B147" s="159"/>
      <c r="D147" s="160" t="s">
        <v>156</v>
      </c>
      <c r="E147" s="161" t="s">
        <v>1</v>
      </c>
      <c r="F147" s="162" t="s">
        <v>1768</v>
      </c>
      <c r="H147" s="163">
        <v>60.92268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156</v>
      </c>
      <c r="AU147" s="161" t="s">
        <v>83</v>
      </c>
      <c r="AV147" s="13" t="s">
        <v>83</v>
      </c>
      <c r="AW147" s="13" t="s">
        <v>31</v>
      </c>
      <c r="AX147" s="13" t="s">
        <v>73</v>
      </c>
      <c r="AY147" s="161" t="s">
        <v>148</v>
      </c>
    </row>
    <row r="148" spans="1:65" s="13" customFormat="1" ht="10.199999999999999">
      <c r="B148" s="159"/>
      <c r="D148" s="160" t="s">
        <v>156</v>
      </c>
      <c r="E148" s="161" t="s">
        <v>1</v>
      </c>
      <c r="F148" s="162" t="s">
        <v>1769</v>
      </c>
      <c r="H148" s="163">
        <v>43.501640000000002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156</v>
      </c>
      <c r="AU148" s="161" t="s">
        <v>83</v>
      </c>
      <c r="AV148" s="13" t="s">
        <v>83</v>
      </c>
      <c r="AW148" s="13" t="s">
        <v>31</v>
      </c>
      <c r="AX148" s="13" t="s">
        <v>73</v>
      </c>
      <c r="AY148" s="161" t="s">
        <v>148</v>
      </c>
    </row>
    <row r="149" spans="1:65" s="13" customFormat="1" ht="10.199999999999999">
      <c r="B149" s="159"/>
      <c r="D149" s="160" t="s">
        <v>156</v>
      </c>
      <c r="E149" s="161" t="s">
        <v>1</v>
      </c>
      <c r="F149" s="162" t="s">
        <v>1770</v>
      </c>
      <c r="H149" s="163">
        <v>55.327739999999999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156</v>
      </c>
      <c r="AU149" s="161" t="s">
        <v>83</v>
      </c>
      <c r="AV149" s="13" t="s">
        <v>83</v>
      </c>
      <c r="AW149" s="13" t="s">
        <v>31</v>
      </c>
      <c r="AX149" s="13" t="s">
        <v>73</v>
      </c>
      <c r="AY149" s="161" t="s">
        <v>148</v>
      </c>
    </row>
    <row r="150" spans="1:65" s="13" customFormat="1" ht="10.199999999999999">
      <c r="B150" s="159"/>
      <c r="D150" s="160" t="s">
        <v>156</v>
      </c>
      <c r="E150" s="161" t="s">
        <v>1</v>
      </c>
      <c r="F150" s="162" t="s">
        <v>1771</v>
      </c>
      <c r="H150" s="163">
        <v>51.909520000000001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156</v>
      </c>
      <c r="AU150" s="161" t="s">
        <v>83</v>
      </c>
      <c r="AV150" s="13" t="s">
        <v>83</v>
      </c>
      <c r="AW150" s="13" t="s">
        <v>31</v>
      </c>
      <c r="AX150" s="13" t="s">
        <v>73</v>
      </c>
      <c r="AY150" s="161" t="s">
        <v>148</v>
      </c>
    </row>
    <row r="151" spans="1:65" s="13" customFormat="1" ht="10.199999999999999">
      <c r="B151" s="159"/>
      <c r="D151" s="160" t="s">
        <v>156</v>
      </c>
      <c r="E151" s="161" t="s">
        <v>1</v>
      </c>
      <c r="F151" s="162" t="s">
        <v>1772</v>
      </c>
      <c r="H151" s="163">
        <v>60.715460000000007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156</v>
      </c>
      <c r="AU151" s="161" t="s">
        <v>83</v>
      </c>
      <c r="AV151" s="13" t="s">
        <v>83</v>
      </c>
      <c r="AW151" s="13" t="s">
        <v>31</v>
      </c>
      <c r="AX151" s="13" t="s">
        <v>73</v>
      </c>
      <c r="AY151" s="161" t="s">
        <v>148</v>
      </c>
    </row>
    <row r="152" spans="1:65" s="13" customFormat="1" ht="10.199999999999999">
      <c r="B152" s="159"/>
      <c r="D152" s="160" t="s">
        <v>156</v>
      </c>
      <c r="E152" s="161" t="s">
        <v>1</v>
      </c>
      <c r="F152" s="162" t="s">
        <v>1773</v>
      </c>
      <c r="H152" s="163">
        <v>44.232760000000006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156</v>
      </c>
      <c r="AU152" s="161" t="s">
        <v>83</v>
      </c>
      <c r="AV152" s="13" t="s">
        <v>83</v>
      </c>
      <c r="AW152" s="13" t="s">
        <v>31</v>
      </c>
      <c r="AX152" s="13" t="s">
        <v>73</v>
      </c>
      <c r="AY152" s="161" t="s">
        <v>148</v>
      </c>
    </row>
    <row r="153" spans="1:65" s="13" customFormat="1" ht="10.199999999999999">
      <c r="B153" s="159"/>
      <c r="D153" s="160" t="s">
        <v>156</v>
      </c>
      <c r="E153" s="161" t="s">
        <v>1</v>
      </c>
      <c r="F153" s="162" t="s">
        <v>1774</v>
      </c>
      <c r="H153" s="163">
        <v>56.571060000000003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156</v>
      </c>
      <c r="AU153" s="161" t="s">
        <v>83</v>
      </c>
      <c r="AV153" s="13" t="s">
        <v>83</v>
      </c>
      <c r="AW153" s="13" t="s">
        <v>31</v>
      </c>
      <c r="AX153" s="13" t="s">
        <v>73</v>
      </c>
      <c r="AY153" s="161" t="s">
        <v>148</v>
      </c>
    </row>
    <row r="154" spans="1:65" s="13" customFormat="1" ht="10.199999999999999">
      <c r="B154" s="159"/>
      <c r="D154" s="160" t="s">
        <v>156</v>
      </c>
      <c r="E154" s="161" t="s">
        <v>1</v>
      </c>
      <c r="F154" s="162" t="s">
        <v>1775</v>
      </c>
      <c r="H154" s="163">
        <v>47.522800000000011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156</v>
      </c>
      <c r="AU154" s="161" t="s">
        <v>83</v>
      </c>
      <c r="AV154" s="13" t="s">
        <v>83</v>
      </c>
      <c r="AW154" s="13" t="s">
        <v>31</v>
      </c>
      <c r="AX154" s="13" t="s">
        <v>73</v>
      </c>
      <c r="AY154" s="161" t="s">
        <v>148</v>
      </c>
    </row>
    <row r="155" spans="1:65" s="13" customFormat="1" ht="10.199999999999999">
      <c r="B155" s="159"/>
      <c r="D155" s="160" t="s">
        <v>156</v>
      </c>
      <c r="E155" s="161" t="s">
        <v>1</v>
      </c>
      <c r="F155" s="162" t="s">
        <v>1776</v>
      </c>
      <c r="H155" s="163">
        <v>58.021599999999999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156</v>
      </c>
      <c r="AU155" s="161" t="s">
        <v>83</v>
      </c>
      <c r="AV155" s="13" t="s">
        <v>83</v>
      </c>
      <c r="AW155" s="13" t="s">
        <v>31</v>
      </c>
      <c r="AX155" s="13" t="s">
        <v>73</v>
      </c>
      <c r="AY155" s="161" t="s">
        <v>148</v>
      </c>
    </row>
    <row r="156" spans="1:65" s="13" customFormat="1" ht="10.199999999999999">
      <c r="B156" s="159"/>
      <c r="D156" s="160" t="s">
        <v>156</v>
      </c>
      <c r="E156" s="161" t="s">
        <v>1</v>
      </c>
      <c r="F156" s="162" t="s">
        <v>1777</v>
      </c>
      <c r="H156" s="163">
        <v>67.134600000000006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156</v>
      </c>
      <c r="AU156" s="161" t="s">
        <v>83</v>
      </c>
      <c r="AV156" s="13" t="s">
        <v>83</v>
      </c>
      <c r="AW156" s="13" t="s">
        <v>31</v>
      </c>
      <c r="AX156" s="13" t="s">
        <v>73</v>
      </c>
      <c r="AY156" s="161" t="s">
        <v>148</v>
      </c>
    </row>
    <row r="157" spans="1:65" s="13" customFormat="1" ht="10.199999999999999">
      <c r="B157" s="159"/>
      <c r="D157" s="160" t="s">
        <v>156</v>
      </c>
      <c r="E157" s="161" t="s">
        <v>1</v>
      </c>
      <c r="F157" s="162" t="s">
        <v>1778</v>
      </c>
      <c r="H157" s="163">
        <v>42.223999999999997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156</v>
      </c>
      <c r="AU157" s="161" t="s">
        <v>83</v>
      </c>
      <c r="AV157" s="13" t="s">
        <v>83</v>
      </c>
      <c r="AW157" s="13" t="s">
        <v>31</v>
      </c>
      <c r="AX157" s="13" t="s">
        <v>73</v>
      </c>
      <c r="AY157" s="161" t="s">
        <v>148</v>
      </c>
    </row>
    <row r="158" spans="1:65" s="13" customFormat="1" ht="10.199999999999999">
      <c r="B158" s="159"/>
      <c r="D158" s="160" t="s">
        <v>156</v>
      </c>
      <c r="E158" s="161" t="s">
        <v>1</v>
      </c>
      <c r="F158" s="162" t="s">
        <v>1779</v>
      </c>
      <c r="H158" s="163">
        <v>28.864000000000001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156</v>
      </c>
      <c r="AU158" s="161" t="s">
        <v>83</v>
      </c>
      <c r="AV158" s="13" t="s">
        <v>83</v>
      </c>
      <c r="AW158" s="13" t="s">
        <v>31</v>
      </c>
      <c r="AX158" s="13" t="s">
        <v>73</v>
      </c>
      <c r="AY158" s="161" t="s">
        <v>148</v>
      </c>
    </row>
    <row r="159" spans="1:65" s="14" customFormat="1" ht="10.199999999999999">
      <c r="B159" s="168"/>
      <c r="D159" s="160" t="s">
        <v>156</v>
      </c>
      <c r="E159" s="169" t="s">
        <v>1</v>
      </c>
      <c r="F159" s="170" t="s">
        <v>182</v>
      </c>
      <c r="H159" s="171">
        <v>1072.4607100000001</v>
      </c>
      <c r="I159" s="172"/>
      <c r="L159" s="168"/>
      <c r="M159" s="173"/>
      <c r="N159" s="174"/>
      <c r="O159" s="174"/>
      <c r="P159" s="174"/>
      <c r="Q159" s="174"/>
      <c r="R159" s="174"/>
      <c r="S159" s="174"/>
      <c r="T159" s="175"/>
      <c r="AT159" s="169" t="s">
        <v>156</v>
      </c>
      <c r="AU159" s="169" t="s">
        <v>83</v>
      </c>
      <c r="AV159" s="14" t="s">
        <v>154</v>
      </c>
      <c r="AW159" s="14" t="s">
        <v>31</v>
      </c>
      <c r="AX159" s="14" t="s">
        <v>81</v>
      </c>
      <c r="AY159" s="169" t="s">
        <v>148</v>
      </c>
    </row>
    <row r="160" spans="1:65" s="2" customFormat="1" ht="24.15" customHeight="1">
      <c r="A160" s="32"/>
      <c r="B160" s="144"/>
      <c r="C160" s="145" t="s">
        <v>211</v>
      </c>
      <c r="D160" s="145" t="s">
        <v>150</v>
      </c>
      <c r="E160" s="146" t="s">
        <v>183</v>
      </c>
      <c r="F160" s="147" t="s">
        <v>184</v>
      </c>
      <c r="G160" s="148" t="s">
        <v>165</v>
      </c>
      <c r="H160" s="149">
        <v>7.28</v>
      </c>
      <c r="I160" s="150"/>
      <c r="J160" s="151">
        <f>ROUND(I160*H160,2)</f>
        <v>0</v>
      </c>
      <c r="K160" s="152"/>
      <c r="L160" s="33"/>
      <c r="M160" s="153" t="s">
        <v>1</v>
      </c>
      <c r="N160" s="154" t="s">
        <v>38</v>
      </c>
      <c r="O160" s="58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7" t="s">
        <v>154</v>
      </c>
      <c r="AT160" s="157" t="s">
        <v>150</v>
      </c>
      <c r="AU160" s="157" t="s">
        <v>83</v>
      </c>
      <c r="AY160" s="17" t="s">
        <v>148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7" t="s">
        <v>81</v>
      </c>
      <c r="BK160" s="158">
        <f>ROUND(I160*H160,2)</f>
        <v>0</v>
      </c>
      <c r="BL160" s="17" t="s">
        <v>154</v>
      </c>
      <c r="BM160" s="157" t="s">
        <v>1780</v>
      </c>
    </row>
    <row r="161" spans="1:65" s="13" customFormat="1" ht="10.199999999999999">
      <c r="B161" s="159"/>
      <c r="D161" s="160" t="s">
        <v>156</v>
      </c>
      <c r="E161" s="161" t="s">
        <v>1</v>
      </c>
      <c r="F161" s="162" t="s">
        <v>1781</v>
      </c>
      <c r="H161" s="163">
        <v>7.28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156</v>
      </c>
      <c r="AU161" s="161" t="s">
        <v>83</v>
      </c>
      <c r="AV161" s="13" t="s">
        <v>83</v>
      </c>
      <c r="AW161" s="13" t="s">
        <v>31</v>
      </c>
      <c r="AX161" s="13" t="s">
        <v>81</v>
      </c>
      <c r="AY161" s="161" t="s">
        <v>148</v>
      </c>
    </row>
    <row r="162" spans="1:65" s="2" customFormat="1" ht="44.25" customHeight="1">
      <c r="A162" s="32"/>
      <c r="B162" s="144"/>
      <c r="C162" s="145" t="s">
        <v>226</v>
      </c>
      <c r="D162" s="145" t="s">
        <v>150</v>
      </c>
      <c r="E162" s="146" t="s">
        <v>1782</v>
      </c>
      <c r="F162" s="147" t="s">
        <v>1783</v>
      </c>
      <c r="G162" s="148" t="s">
        <v>153</v>
      </c>
      <c r="H162" s="149">
        <v>15.13</v>
      </c>
      <c r="I162" s="150"/>
      <c r="J162" s="151">
        <f>ROUND(I162*H162,2)</f>
        <v>0</v>
      </c>
      <c r="K162" s="152"/>
      <c r="L162" s="33"/>
      <c r="M162" s="153" t="s">
        <v>1</v>
      </c>
      <c r="N162" s="154" t="s">
        <v>38</v>
      </c>
      <c r="O162" s="58"/>
      <c r="P162" s="155">
        <f>O162*H162</f>
        <v>0</v>
      </c>
      <c r="Q162" s="155">
        <v>8.3999999999999995E-3</v>
      </c>
      <c r="R162" s="155">
        <f>Q162*H162</f>
        <v>0.12709200000000001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154</v>
      </c>
      <c r="AT162" s="157" t="s">
        <v>150</v>
      </c>
      <c r="AU162" s="157" t="s">
        <v>83</v>
      </c>
      <c r="AY162" s="17" t="s">
        <v>148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81</v>
      </c>
      <c r="BK162" s="158">
        <f>ROUND(I162*H162,2)</f>
        <v>0</v>
      </c>
      <c r="BL162" s="17" t="s">
        <v>154</v>
      </c>
      <c r="BM162" s="157" t="s">
        <v>1784</v>
      </c>
    </row>
    <row r="163" spans="1:65" s="2" customFormat="1" ht="21.75" customHeight="1">
      <c r="A163" s="32"/>
      <c r="B163" s="144"/>
      <c r="C163" s="145" t="s">
        <v>230</v>
      </c>
      <c r="D163" s="145" t="s">
        <v>150</v>
      </c>
      <c r="E163" s="146" t="s">
        <v>203</v>
      </c>
      <c r="F163" s="147" t="s">
        <v>204</v>
      </c>
      <c r="G163" s="148" t="s">
        <v>205</v>
      </c>
      <c r="H163" s="149">
        <v>316.23</v>
      </c>
      <c r="I163" s="150"/>
      <c r="J163" s="151">
        <f>ROUND(I163*H163,2)</f>
        <v>0</v>
      </c>
      <c r="K163" s="152"/>
      <c r="L163" s="33"/>
      <c r="M163" s="153" t="s">
        <v>1</v>
      </c>
      <c r="N163" s="154" t="s">
        <v>38</v>
      </c>
      <c r="O163" s="58"/>
      <c r="P163" s="155">
        <f>O163*H163</f>
        <v>0</v>
      </c>
      <c r="Q163" s="155">
        <v>8.4000000000000003E-4</v>
      </c>
      <c r="R163" s="155">
        <f>Q163*H163</f>
        <v>0.26563320000000001</v>
      </c>
      <c r="S163" s="155">
        <v>0</v>
      </c>
      <c r="T163" s="15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7" t="s">
        <v>154</v>
      </c>
      <c r="AT163" s="157" t="s">
        <v>150</v>
      </c>
      <c r="AU163" s="157" t="s">
        <v>83</v>
      </c>
      <c r="AY163" s="17" t="s">
        <v>148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7" t="s">
        <v>81</v>
      </c>
      <c r="BK163" s="158">
        <f>ROUND(I163*H163,2)</f>
        <v>0</v>
      </c>
      <c r="BL163" s="17" t="s">
        <v>154</v>
      </c>
      <c r="BM163" s="157" t="s">
        <v>1785</v>
      </c>
    </row>
    <row r="164" spans="1:65" s="13" customFormat="1" ht="10.199999999999999">
      <c r="B164" s="159"/>
      <c r="D164" s="160" t="s">
        <v>156</v>
      </c>
      <c r="E164" s="161" t="s">
        <v>1</v>
      </c>
      <c r="F164" s="162" t="s">
        <v>1786</v>
      </c>
      <c r="H164" s="163">
        <v>43.727599999999995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156</v>
      </c>
      <c r="AU164" s="161" t="s">
        <v>83</v>
      </c>
      <c r="AV164" s="13" t="s">
        <v>83</v>
      </c>
      <c r="AW164" s="13" t="s">
        <v>31</v>
      </c>
      <c r="AX164" s="13" t="s">
        <v>73</v>
      </c>
      <c r="AY164" s="161" t="s">
        <v>148</v>
      </c>
    </row>
    <row r="165" spans="1:65" s="13" customFormat="1" ht="10.199999999999999">
      <c r="B165" s="159"/>
      <c r="D165" s="160" t="s">
        <v>156</v>
      </c>
      <c r="E165" s="161" t="s">
        <v>1</v>
      </c>
      <c r="F165" s="162" t="s">
        <v>1787</v>
      </c>
      <c r="H165" s="163">
        <v>148.67679999999999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156</v>
      </c>
      <c r="AU165" s="161" t="s">
        <v>83</v>
      </c>
      <c r="AV165" s="13" t="s">
        <v>83</v>
      </c>
      <c r="AW165" s="13" t="s">
        <v>31</v>
      </c>
      <c r="AX165" s="13" t="s">
        <v>73</v>
      </c>
      <c r="AY165" s="161" t="s">
        <v>148</v>
      </c>
    </row>
    <row r="166" spans="1:65" s="13" customFormat="1" ht="10.199999999999999">
      <c r="B166" s="159"/>
      <c r="D166" s="160" t="s">
        <v>156</v>
      </c>
      <c r="E166" s="161" t="s">
        <v>1</v>
      </c>
      <c r="F166" s="162" t="s">
        <v>1788</v>
      </c>
      <c r="H166" s="163">
        <v>13.925599999999999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156</v>
      </c>
      <c r="AU166" s="161" t="s">
        <v>83</v>
      </c>
      <c r="AV166" s="13" t="s">
        <v>83</v>
      </c>
      <c r="AW166" s="13" t="s">
        <v>31</v>
      </c>
      <c r="AX166" s="13" t="s">
        <v>73</v>
      </c>
      <c r="AY166" s="161" t="s">
        <v>148</v>
      </c>
    </row>
    <row r="167" spans="1:65" s="13" customFormat="1" ht="10.199999999999999">
      <c r="B167" s="159"/>
      <c r="D167" s="160" t="s">
        <v>156</v>
      </c>
      <c r="E167" s="161" t="s">
        <v>1</v>
      </c>
      <c r="F167" s="162" t="s">
        <v>1789</v>
      </c>
      <c r="H167" s="163">
        <v>57.42</v>
      </c>
      <c r="I167" s="164"/>
      <c r="L167" s="159"/>
      <c r="M167" s="165"/>
      <c r="N167" s="166"/>
      <c r="O167" s="166"/>
      <c r="P167" s="166"/>
      <c r="Q167" s="166"/>
      <c r="R167" s="166"/>
      <c r="S167" s="166"/>
      <c r="T167" s="167"/>
      <c r="AT167" s="161" t="s">
        <v>156</v>
      </c>
      <c r="AU167" s="161" t="s">
        <v>83</v>
      </c>
      <c r="AV167" s="13" t="s">
        <v>83</v>
      </c>
      <c r="AW167" s="13" t="s">
        <v>31</v>
      </c>
      <c r="AX167" s="13" t="s">
        <v>73</v>
      </c>
      <c r="AY167" s="161" t="s">
        <v>148</v>
      </c>
    </row>
    <row r="168" spans="1:65" s="13" customFormat="1" ht="10.199999999999999">
      <c r="B168" s="159"/>
      <c r="D168" s="160" t="s">
        <v>156</v>
      </c>
      <c r="E168" s="161" t="s">
        <v>1</v>
      </c>
      <c r="F168" s="162" t="s">
        <v>1790</v>
      </c>
      <c r="H168" s="163">
        <v>52.48</v>
      </c>
      <c r="I168" s="164"/>
      <c r="L168" s="159"/>
      <c r="M168" s="165"/>
      <c r="N168" s="166"/>
      <c r="O168" s="166"/>
      <c r="P168" s="166"/>
      <c r="Q168" s="166"/>
      <c r="R168" s="166"/>
      <c r="S168" s="166"/>
      <c r="T168" s="167"/>
      <c r="AT168" s="161" t="s">
        <v>156</v>
      </c>
      <c r="AU168" s="161" t="s">
        <v>83</v>
      </c>
      <c r="AV168" s="13" t="s">
        <v>83</v>
      </c>
      <c r="AW168" s="13" t="s">
        <v>31</v>
      </c>
      <c r="AX168" s="13" t="s">
        <v>73</v>
      </c>
      <c r="AY168" s="161" t="s">
        <v>148</v>
      </c>
    </row>
    <row r="169" spans="1:65" s="14" customFormat="1" ht="10.199999999999999">
      <c r="B169" s="168"/>
      <c r="D169" s="160" t="s">
        <v>156</v>
      </c>
      <c r="E169" s="169" t="s">
        <v>1</v>
      </c>
      <c r="F169" s="170" t="s">
        <v>182</v>
      </c>
      <c r="H169" s="171">
        <v>316.23</v>
      </c>
      <c r="I169" s="172"/>
      <c r="L169" s="168"/>
      <c r="M169" s="173"/>
      <c r="N169" s="174"/>
      <c r="O169" s="174"/>
      <c r="P169" s="174"/>
      <c r="Q169" s="174"/>
      <c r="R169" s="174"/>
      <c r="S169" s="174"/>
      <c r="T169" s="175"/>
      <c r="AT169" s="169" t="s">
        <v>156</v>
      </c>
      <c r="AU169" s="169" t="s">
        <v>83</v>
      </c>
      <c r="AV169" s="14" t="s">
        <v>154</v>
      </c>
      <c r="AW169" s="14" t="s">
        <v>31</v>
      </c>
      <c r="AX169" s="14" t="s">
        <v>81</v>
      </c>
      <c r="AY169" s="169" t="s">
        <v>148</v>
      </c>
    </row>
    <row r="170" spans="1:65" s="2" customFormat="1" ht="21.75" customHeight="1">
      <c r="A170" s="32"/>
      <c r="B170" s="144"/>
      <c r="C170" s="145" t="s">
        <v>234</v>
      </c>
      <c r="D170" s="145" t="s">
        <v>150</v>
      </c>
      <c r="E170" s="146" t="s">
        <v>212</v>
      </c>
      <c r="F170" s="147" t="s">
        <v>1791</v>
      </c>
      <c r="G170" s="148" t="s">
        <v>205</v>
      </c>
      <c r="H170" s="149">
        <v>1341.7829999999999</v>
      </c>
      <c r="I170" s="150"/>
      <c r="J170" s="151">
        <f>ROUND(I170*H170,2)</f>
        <v>0</v>
      </c>
      <c r="K170" s="152"/>
      <c r="L170" s="33"/>
      <c r="M170" s="153" t="s">
        <v>1</v>
      </c>
      <c r="N170" s="154" t="s">
        <v>38</v>
      </c>
      <c r="O170" s="58"/>
      <c r="P170" s="155">
        <f>O170*H170</f>
        <v>0</v>
      </c>
      <c r="Q170" s="155">
        <v>8.4999999999999995E-4</v>
      </c>
      <c r="R170" s="155">
        <f>Q170*H170</f>
        <v>1.1405155499999999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154</v>
      </c>
      <c r="AT170" s="157" t="s">
        <v>150</v>
      </c>
      <c r="AU170" s="157" t="s">
        <v>83</v>
      </c>
      <c r="AY170" s="17" t="s">
        <v>148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154</v>
      </c>
      <c r="BM170" s="157" t="s">
        <v>1792</v>
      </c>
    </row>
    <row r="171" spans="1:65" s="13" customFormat="1" ht="10.199999999999999">
      <c r="B171" s="159"/>
      <c r="D171" s="160" t="s">
        <v>156</v>
      </c>
      <c r="E171" s="161" t="s">
        <v>1</v>
      </c>
      <c r="F171" s="162" t="s">
        <v>1793</v>
      </c>
      <c r="H171" s="163">
        <v>225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156</v>
      </c>
      <c r="AU171" s="161" t="s">
        <v>83</v>
      </c>
      <c r="AV171" s="13" t="s">
        <v>83</v>
      </c>
      <c r="AW171" s="13" t="s">
        <v>31</v>
      </c>
      <c r="AX171" s="13" t="s">
        <v>73</v>
      </c>
      <c r="AY171" s="161" t="s">
        <v>148</v>
      </c>
    </row>
    <row r="172" spans="1:65" s="13" customFormat="1" ht="10.199999999999999">
      <c r="B172" s="159"/>
      <c r="D172" s="160" t="s">
        <v>156</v>
      </c>
      <c r="E172" s="161" t="s">
        <v>1</v>
      </c>
      <c r="F172" s="162" t="s">
        <v>1794</v>
      </c>
      <c r="H172" s="163">
        <v>135.04500000000002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156</v>
      </c>
      <c r="AU172" s="161" t="s">
        <v>83</v>
      </c>
      <c r="AV172" s="13" t="s">
        <v>83</v>
      </c>
      <c r="AW172" s="13" t="s">
        <v>31</v>
      </c>
      <c r="AX172" s="13" t="s">
        <v>73</v>
      </c>
      <c r="AY172" s="161" t="s">
        <v>148</v>
      </c>
    </row>
    <row r="173" spans="1:65" s="13" customFormat="1" ht="10.199999999999999">
      <c r="B173" s="159"/>
      <c r="D173" s="160" t="s">
        <v>156</v>
      </c>
      <c r="E173" s="161" t="s">
        <v>1</v>
      </c>
      <c r="F173" s="162" t="s">
        <v>1795</v>
      </c>
      <c r="H173" s="163">
        <v>76.994000000000014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156</v>
      </c>
      <c r="AU173" s="161" t="s">
        <v>83</v>
      </c>
      <c r="AV173" s="13" t="s">
        <v>83</v>
      </c>
      <c r="AW173" s="13" t="s">
        <v>31</v>
      </c>
      <c r="AX173" s="13" t="s">
        <v>73</v>
      </c>
      <c r="AY173" s="161" t="s">
        <v>148</v>
      </c>
    </row>
    <row r="174" spans="1:65" s="13" customFormat="1" ht="10.199999999999999">
      <c r="B174" s="159"/>
      <c r="D174" s="160" t="s">
        <v>156</v>
      </c>
      <c r="E174" s="161" t="s">
        <v>1</v>
      </c>
      <c r="F174" s="162" t="s">
        <v>1796</v>
      </c>
      <c r="H174" s="163">
        <v>93.727199999999996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156</v>
      </c>
      <c r="AU174" s="161" t="s">
        <v>83</v>
      </c>
      <c r="AV174" s="13" t="s">
        <v>83</v>
      </c>
      <c r="AW174" s="13" t="s">
        <v>31</v>
      </c>
      <c r="AX174" s="13" t="s">
        <v>73</v>
      </c>
      <c r="AY174" s="161" t="s">
        <v>148</v>
      </c>
    </row>
    <row r="175" spans="1:65" s="13" customFormat="1" ht="10.199999999999999">
      <c r="B175" s="159"/>
      <c r="D175" s="160" t="s">
        <v>156</v>
      </c>
      <c r="E175" s="161" t="s">
        <v>1</v>
      </c>
      <c r="F175" s="162" t="s">
        <v>1797</v>
      </c>
      <c r="H175" s="163">
        <v>66.925600000000003</v>
      </c>
      <c r="I175" s="164"/>
      <c r="L175" s="159"/>
      <c r="M175" s="165"/>
      <c r="N175" s="166"/>
      <c r="O175" s="166"/>
      <c r="P175" s="166"/>
      <c r="Q175" s="166"/>
      <c r="R175" s="166"/>
      <c r="S175" s="166"/>
      <c r="T175" s="167"/>
      <c r="AT175" s="161" t="s">
        <v>156</v>
      </c>
      <c r="AU175" s="161" t="s">
        <v>83</v>
      </c>
      <c r="AV175" s="13" t="s">
        <v>83</v>
      </c>
      <c r="AW175" s="13" t="s">
        <v>31</v>
      </c>
      <c r="AX175" s="13" t="s">
        <v>73</v>
      </c>
      <c r="AY175" s="161" t="s">
        <v>148</v>
      </c>
    </row>
    <row r="176" spans="1:65" s="13" customFormat="1" ht="10.199999999999999">
      <c r="B176" s="159"/>
      <c r="D176" s="160" t="s">
        <v>156</v>
      </c>
      <c r="E176" s="161" t="s">
        <v>1</v>
      </c>
      <c r="F176" s="162" t="s">
        <v>1798</v>
      </c>
      <c r="H176" s="163">
        <v>85.119599999999991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156</v>
      </c>
      <c r="AU176" s="161" t="s">
        <v>83</v>
      </c>
      <c r="AV176" s="13" t="s">
        <v>83</v>
      </c>
      <c r="AW176" s="13" t="s">
        <v>31</v>
      </c>
      <c r="AX176" s="13" t="s">
        <v>73</v>
      </c>
      <c r="AY176" s="161" t="s">
        <v>148</v>
      </c>
    </row>
    <row r="177" spans="1:65" s="13" customFormat="1" ht="10.199999999999999">
      <c r="B177" s="159"/>
      <c r="D177" s="160" t="s">
        <v>156</v>
      </c>
      <c r="E177" s="161" t="s">
        <v>1</v>
      </c>
      <c r="F177" s="162" t="s">
        <v>1799</v>
      </c>
      <c r="H177" s="163">
        <v>79.860799999999998</v>
      </c>
      <c r="I177" s="164"/>
      <c r="L177" s="159"/>
      <c r="M177" s="165"/>
      <c r="N177" s="166"/>
      <c r="O177" s="166"/>
      <c r="P177" s="166"/>
      <c r="Q177" s="166"/>
      <c r="R177" s="166"/>
      <c r="S177" s="166"/>
      <c r="T177" s="167"/>
      <c r="AT177" s="161" t="s">
        <v>156</v>
      </c>
      <c r="AU177" s="161" t="s">
        <v>83</v>
      </c>
      <c r="AV177" s="13" t="s">
        <v>83</v>
      </c>
      <c r="AW177" s="13" t="s">
        <v>31</v>
      </c>
      <c r="AX177" s="13" t="s">
        <v>73</v>
      </c>
      <c r="AY177" s="161" t="s">
        <v>148</v>
      </c>
    </row>
    <row r="178" spans="1:65" s="13" customFormat="1" ht="10.199999999999999">
      <c r="B178" s="159"/>
      <c r="D178" s="160" t="s">
        <v>156</v>
      </c>
      <c r="E178" s="161" t="s">
        <v>1</v>
      </c>
      <c r="F178" s="162" t="s">
        <v>1800</v>
      </c>
      <c r="H178" s="163">
        <v>93.4084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156</v>
      </c>
      <c r="AU178" s="161" t="s">
        <v>83</v>
      </c>
      <c r="AV178" s="13" t="s">
        <v>83</v>
      </c>
      <c r="AW178" s="13" t="s">
        <v>31</v>
      </c>
      <c r="AX178" s="13" t="s">
        <v>73</v>
      </c>
      <c r="AY178" s="161" t="s">
        <v>148</v>
      </c>
    </row>
    <row r="179" spans="1:65" s="13" customFormat="1" ht="10.199999999999999">
      <c r="B179" s="159"/>
      <c r="D179" s="160" t="s">
        <v>156</v>
      </c>
      <c r="E179" s="161" t="s">
        <v>1</v>
      </c>
      <c r="F179" s="162" t="s">
        <v>1801</v>
      </c>
      <c r="H179" s="163">
        <v>68.050399999999996</v>
      </c>
      <c r="I179" s="164"/>
      <c r="L179" s="159"/>
      <c r="M179" s="165"/>
      <c r="N179" s="166"/>
      <c r="O179" s="166"/>
      <c r="P179" s="166"/>
      <c r="Q179" s="166"/>
      <c r="R179" s="166"/>
      <c r="S179" s="166"/>
      <c r="T179" s="167"/>
      <c r="AT179" s="161" t="s">
        <v>156</v>
      </c>
      <c r="AU179" s="161" t="s">
        <v>83</v>
      </c>
      <c r="AV179" s="13" t="s">
        <v>83</v>
      </c>
      <c r="AW179" s="13" t="s">
        <v>31</v>
      </c>
      <c r="AX179" s="13" t="s">
        <v>73</v>
      </c>
      <c r="AY179" s="161" t="s">
        <v>148</v>
      </c>
    </row>
    <row r="180" spans="1:65" s="13" customFormat="1" ht="10.199999999999999">
      <c r="B180" s="159"/>
      <c r="D180" s="160" t="s">
        <v>156</v>
      </c>
      <c r="E180" s="161" t="s">
        <v>1</v>
      </c>
      <c r="F180" s="162" t="s">
        <v>1802</v>
      </c>
      <c r="H180" s="163">
        <v>87.032399999999996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156</v>
      </c>
      <c r="AU180" s="161" t="s">
        <v>83</v>
      </c>
      <c r="AV180" s="13" t="s">
        <v>83</v>
      </c>
      <c r="AW180" s="13" t="s">
        <v>31</v>
      </c>
      <c r="AX180" s="13" t="s">
        <v>73</v>
      </c>
      <c r="AY180" s="161" t="s">
        <v>148</v>
      </c>
    </row>
    <row r="181" spans="1:65" s="13" customFormat="1" ht="10.199999999999999">
      <c r="B181" s="159"/>
      <c r="D181" s="160" t="s">
        <v>156</v>
      </c>
      <c r="E181" s="161" t="s">
        <v>1</v>
      </c>
      <c r="F181" s="162" t="s">
        <v>1803</v>
      </c>
      <c r="H181" s="163">
        <v>73.112000000000009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156</v>
      </c>
      <c r="AU181" s="161" t="s">
        <v>83</v>
      </c>
      <c r="AV181" s="13" t="s">
        <v>83</v>
      </c>
      <c r="AW181" s="13" t="s">
        <v>31</v>
      </c>
      <c r="AX181" s="13" t="s">
        <v>73</v>
      </c>
      <c r="AY181" s="161" t="s">
        <v>148</v>
      </c>
    </row>
    <row r="182" spans="1:65" s="13" customFormat="1" ht="10.199999999999999">
      <c r="B182" s="159"/>
      <c r="D182" s="160" t="s">
        <v>156</v>
      </c>
      <c r="E182" s="161" t="s">
        <v>1</v>
      </c>
      <c r="F182" s="162" t="s">
        <v>1804</v>
      </c>
      <c r="H182" s="163">
        <v>89.263999999999996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156</v>
      </c>
      <c r="AU182" s="161" t="s">
        <v>83</v>
      </c>
      <c r="AV182" s="13" t="s">
        <v>83</v>
      </c>
      <c r="AW182" s="13" t="s">
        <v>31</v>
      </c>
      <c r="AX182" s="13" t="s">
        <v>73</v>
      </c>
      <c r="AY182" s="161" t="s">
        <v>148</v>
      </c>
    </row>
    <row r="183" spans="1:65" s="13" customFormat="1" ht="10.199999999999999">
      <c r="B183" s="159"/>
      <c r="D183" s="160" t="s">
        <v>156</v>
      </c>
      <c r="E183" s="161" t="s">
        <v>1</v>
      </c>
      <c r="F183" s="162" t="s">
        <v>1805</v>
      </c>
      <c r="H183" s="163">
        <v>103.28400000000001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156</v>
      </c>
      <c r="AU183" s="161" t="s">
        <v>83</v>
      </c>
      <c r="AV183" s="13" t="s">
        <v>83</v>
      </c>
      <c r="AW183" s="13" t="s">
        <v>31</v>
      </c>
      <c r="AX183" s="13" t="s">
        <v>73</v>
      </c>
      <c r="AY183" s="161" t="s">
        <v>148</v>
      </c>
    </row>
    <row r="184" spans="1:65" s="13" customFormat="1" ht="10.199999999999999">
      <c r="B184" s="159"/>
      <c r="D184" s="160" t="s">
        <v>156</v>
      </c>
      <c r="E184" s="161" t="s">
        <v>1</v>
      </c>
      <c r="F184" s="162" t="s">
        <v>1806</v>
      </c>
      <c r="H184" s="163">
        <v>64.959999999999994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156</v>
      </c>
      <c r="AU184" s="161" t="s">
        <v>83</v>
      </c>
      <c r="AV184" s="13" t="s">
        <v>83</v>
      </c>
      <c r="AW184" s="13" t="s">
        <v>31</v>
      </c>
      <c r="AX184" s="13" t="s">
        <v>73</v>
      </c>
      <c r="AY184" s="161" t="s">
        <v>148</v>
      </c>
    </row>
    <row r="185" spans="1:65" s="14" customFormat="1" ht="10.199999999999999">
      <c r="B185" s="168"/>
      <c r="D185" s="160" t="s">
        <v>156</v>
      </c>
      <c r="E185" s="169" t="s">
        <v>1</v>
      </c>
      <c r="F185" s="170" t="s">
        <v>182</v>
      </c>
      <c r="H185" s="171">
        <v>1341.7834000000003</v>
      </c>
      <c r="I185" s="172"/>
      <c r="L185" s="168"/>
      <c r="M185" s="173"/>
      <c r="N185" s="174"/>
      <c r="O185" s="174"/>
      <c r="P185" s="174"/>
      <c r="Q185" s="174"/>
      <c r="R185" s="174"/>
      <c r="S185" s="174"/>
      <c r="T185" s="175"/>
      <c r="AT185" s="169" t="s">
        <v>156</v>
      </c>
      <c r="AU185" s="169" t="s">
        <v>83</v>
      </c>
      <c r="AV185" s="14" t="s">
        <v>154</v>
      </c>
      <c r="AW185" s="14" t="s">
        <v>31</v>
      </c>
      <c r="AX185" s="14" t="s">
        <v>81</v>
      </c>
      <c r="AY185" s="169" t="s">
        <v>148</v>
      </c>
    </row>
    <row r="186" spans="1:65" s="2" customFormat="1" ht="24.15" customHeight="1">
      <c r="A186" s="32"/>
      <c r="B186" s="144"/>
      <c r="C186" s="145" t="s">
        <v>241</v>
      </c>
      <c r="D186" s="145" t="s">
        <v>150</v>
      </c>
      <c r="E186" s="146" t="s">
        <v>227</v>
      </c>
      <c r="F186" s="147" t="s">
        <v>228</v>
      </c>
      <c r="G186" s="148" t="s">
        <v>205</v>
      </c>
      <c r="H186" s="149">
        <v>316.23</v>
      </c>
      <c r="I186" s="150"/>
      <c r="J186" s="151">
        <f>ROUND(I186*H186,2)</f>
        <v>0</v>
      </c>
      <c r="K186" s="152"/>
      <c r="L186" s="33"/>
      <c r="M186" s="153" t="s">
        <v>1</v>
      </c>
      <c r="N186" s="154" t="s">
        <v>38</v>
      </c>
      <c r="O186" s="58"/>
      <c r="P186" s="155">
        <f>O186*H186</f>
        <v>0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7" t="s">
        <v>154</v>
      </c>
      <c r="AT186" s="157" t="s">
        <v>150</v>
      </c>
      <c r="AU186" s="157" t="s">
        <v>83</v>
      </c>
      <c r="AY186" s="17" t="s">
        <v>148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7" t="s">
        <v>81</v>
      </c>
      <c r="BK186" s="158">
        <f>ROUND(I186*H186,2)</f>
        <v>0</v>
      </c>
      <c r="BL186" s="17" t="s">
        <v>154</v>
      </c>
      <c r="BM186" s="157" t="s">
        <v>1807</v>
      </c>
    </row>
    <row r="187" spans="1:65" s="2" customFormat="1" ht="24.15" customHeight="1">
      <c r="A187" s="32"/>
      <c r="B187" s="144"/>
      <c r="C187" s="145" t="s">
        <v>246</v>
      </c>
      <c r="D187" s="145" t="s">
        <v>150</v>
      </c>
      <c r="E187" s="146" t="s">
        <v>231</v>
      </c>
      <c r="F187" s="147" t="s">
        <v>1808</v>
      </c>
      <c r="G187" s="148" t="s">
        <v>205</v>
      </c>
      <c r="H187" s="149">
        <v>1341.7829999999999</v>
      </c>
      <c r="I187" s="150"/>
      <c r="J187" s="151">
        <f>ROUND(I187*H187,2)</f>
        <v>0</v>
      </c>
      <c r="K187" s="152"/>
      <c r="L187" s="33"/>
      <c r="M187" s="153" t="s">
        <v>1</v>
      </c>
      <c r="N187" s="154" t="s">
        <v>38</v>
      </c>
      <c r="O187" s="58"/>
      <c r="P187" s="155">
        <f>O187*H187</f>
        <v>0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7" t="s">
        <v>154</v>
      </c>
      <c r="AT187" s="157" t="s">
        <v>150</v>
      </c>
      <c r="AU187" s="157" t="s">
        <v>83</v>
      </c>
      <c r="AY187" s="17" t="s">
        <v>148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7" t="s">
        <v>81</v>
      </c>
      <c r="BK187" s="158">
        <f>ROUND(I187*H187,2)</f>
        <v>0</v>
      </c>
      <c r="BL187" s="17" t="s">
        <v>154</v>
      </c>
      <c r="BM187" s="157" t="s">
        <v>1809</v>
      </c>
    </row>
    <row r="188" spans="1:65" s="2" customFormat="1" ht="21.75" customHeight="1">
      <c r="A188" s="32"/>
      <c r="B188" s="144"/>
      <c r="C188" s="145" t="s">
        <v>250</v>
      </c>
      <c r="D188" s="145" t="s">
        <v>150</v>
      </c>
      <c r="E188" s="146" t="s">
        <v>437</v>
      </c>
      <c r="F188" s="147" t="s">
        <v>438</v>
      </c>
      <c r="G188" s="148" t="s">
        <v>205</v>
      </c>
      <c r="H188" s="149">
        <v>256.8</v>
      </c>
      <c r="I188" s="150"/>
      <c r="J188" s="151">
        <f>ROUND(I188*H188,2)</f>
        <v>0</v>
      </c>
      <c r="K188" s="152"/>
      <c r="L188" s="33"/>
      <c r="M188" s="153" t="s">
        <v>1</v>
      </c>
      <c r="N188" s="154" t="s">
        <v>38</v>
      </c>
      <c r="O188" s="58"/>
      <c r="P188" s="155">
        <f>O188*H188</f>
        <v>0</v>
      </c>
      <c r="Q188" s="155">
        <v>2.0100000000000001E-3</v>
      </c>
      <c r="R188" s="155">
        <f>Q188*H188</f>
        <v>0.51616800000000007</v>
      </c>
      <c r="S188" s="155">
        <v>0</v>
      </c>
      <c r="T188" s="15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154</v>
      </c>
      <c r="AT188" s="157" t="s">
        <v>150</v>
      </c>
      <c r="AU188" s="157" t="s">
        <v>83</v>
      </c>
      <c r="AY188" s="17" t="s">
        <v>148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7" t="s">
        <v>81</v>
      </c>
      <c r="BK188" s="158">
        <f>ROUND(I188*H188,2)</f>
        <v>0</v>
      </c>
      <c r="BL188" s="17" t="s">
        <v>154</v>
      </c>
      <c r="BM188" s="157" t="s">
        <v>1810</v>
      </c>
    </row>
    <row r="189" spans="1:65" s="13" customFormat="1" ht="10.199999999999999">
      <c r="B189" s="159"/>
      <c r="D189" s="160" t="s">
        <v>156</v>
      </c>
      <c r="E189" s="161" t="s">
        <v>1</v>
      </c>
      <c r="F189" s="162" t="s">
        <v>1811</v>
      </c>
      <c r="H189" s="163">
        <v>23.2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156</v>
      </c>
      <c r="AU189" s="161" t="s">
        <v>83</v>
      </c>
      <c r="AV189" s="13" t="s">
        <v>83</v>
      </c>
      <c r="AW189" s="13" t="s">
        <v>31</v>
      </c>
      <c r="AX189" s="13" t="s">
        <v>73</v>
      </c>
      <c r="AY189" s="161" t="s">
        <v>148</v>
      </c>
    </row>
    <row r="190" spans="1:65" s="13" customFormat="1" ht="10.199999999999999">
      <c r="B190" s="159"/>
      <c r="D190" s="160" t="s">
        <v>156</v>
      </c>
      <c r="E190" s="161" t="s">
        <v>1</v>
      </c>
      <c r="F190" s="162" t="s">
        <v>1812</v>
      </c>
      <c r="H190" s="163">
        <v>35.200000000000003</v>
      </c>
      <c r="I190" s="164"/>
      <c r="L190" s="159"/>
      <c r="M190" s="165"/>
      <c r="N190" s="166"/>
      <c r="O190" s="166"/>
      <c r="P190" s="166"/>
      <c r="Q190" s="166"/>
      <c r="R190" s="166"/>
      <c r="S190" s="166"/>
      <c r="T190" s="167"/>
      <c r="AT190" s="161" t="s">
        <v>156</v>
      </c>
      <c r="AU190" s="161" t="s">
        <v>83</v>
      </c>
      <c r="AV190" s="13" t="s">
        <v>83</v>
      </c>
      <c r="AW190" s="13" t="s">
        <v>31</v>
      </c>
      <c r="AX190" s="13" t="s">
        <v>73</v>
      </c>
      <c r="AY190" s="161" t="s">
        <v>148</v>
      </c>
    </row>
    <row r="191" spans="1:65" s="13" customFormat="1" ht="10.199999999999999">
      <c r="B191" s="159"/>
      <c r="D191" s="160" t="s">
        <v>156</v>
      </c>
      <c r="E191" s="161" t="s">
        <v>1</v>
      </c>
      <c r="F191" s="162" t="s">
        <v>1813</v>
      </c>
      <c r="H191" s="163">
        <v>15.2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156</v>
      </c>
      <c r="AU191" s="161" t="s">
        <v>83</v>
      </c>
      <c r="AV191" s="13" t="s">
        <v>83</v>
      </c>
      <c r="AW191" s="13" t="s">
        <v>31</v>
      </c>
      <c r="AX191" s="13" t="s">
        <v>73</v>
      </c>
      <c r="AY191" s="161" t="s">
        <v>148</v>
      </c>
    </row>
    <row r="192" spans="1:65" s="13" customFormat="1" ht="10.199999999999999">
      <c r="B192" s="159"/>
      <c r="D192" s="160" t="s">
        <v>156</v>
      </c>
      <c r="E192" s="161" t="s">
        <v>1</v>
      </c>
      <c r="F192" s="162" t="s">
        <v>1814</v>
      </c>
      <c r="H192" s="163">
        <v>33.6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156</v>
      </c>
      <c r="AU192" s="161" t="s">
        <v>83</v>
      </c>
      <c r="AV192" s="13" t="s">
        <v>83</v>
      </c>
      <c r="AW192" s="13" t="s">
        <v>31</v>
      </c>
      <c r="AX192" s="13" t="s">
        <v>73</v>
      </c>
      <c r="AY192" s="161" t="s">
        <v>148</v>
      </c>
    </row>
    <row r="193" spans="1:65" s="13" customFormat="1" ht="10.199999999999999">
      <c r="B193" s="159"/>
      <c r="D193" s="160" t="s">
        <v>156</v>
      </c>
      <c r="E193" s="161" t="s">
        <v>1</v>
      </c>
      <c r="F193" s="162" t="s">
        <v>1815</v>
      </c>
      <c r="H193" s="163">
        <v>48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156</v>
      </c>
      <c r="AU193" s="161" t="s">
        <v>83</v>
      </c>
      <c r="AV193" s="13" t="s">
        <v>83</v>
      </c>
      <c r="AW193" s="13" t="s">
        <v>31</v>
      </c>
      <c r="AX193" s="13" t="s">
        <v>73</v>
      </c>
      <c r="AY193" s="161" t="s">
        <v>148</v>
      </c>
    </row>
    <row r="194" spans="1:65" s="13" customFormat="1" ht="10.199999999999999">
      <c r="B194" s="159"/>
      <c r="D194" s="160" t="s">
        <v>156</v>
      </c>
      <c r="E194" s="161" t="s">
        <v>1</v>
      </c>
      <c r="F194" s="162" t="s">
        <v>1816</v>
      </c>
      <c r="H194" s="163">
        <v>76.800000000000011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156</v>
      </c>
      <c r="AU194" s="161" t="s">
        <v>83</v>
      </c>
      <c r="AV194" s="13" t="s">
        <v>83</v>
      </c>
      <c r="AW194" s="13" t="s">
        <v>31</v>
      </c>
      <c r="AX194" s="13" t="s">
        <v>73</v>
      </c>
      <c r="AY194" s="161" t="s">
        <v>148</v>
      </c>
    </row>
    <row r="195" spans="1:65" s="13" customFormat="1" ht="10.199999999999999">
      <c r="B195" s="159"/>
      <c r="D195" s="160" t="s">
        <v>156</v>
      </c>
      <c r="E195" s="161" t="s">
        <v>1</v>
      </c>
      <c r="F195" s="162" t="s">
        <v>1817</v>
      </c>
      <c r="H195" s="163">
        <v>24.8</v>
      </c>
      <c r="I195" s="164"/>
      <c r="L195" s="159"/>
      <c r="M195" s="165"/>
      <c r="N195" s="166"/>
      <c r="O195" s="166"/>
      <c r="P195" s="166"/>
      <c r="Q195" s="166"/>
      <c r="R195" s="166"/>
      <c r="S195" s="166"/>
      <c r="T195" s="167"/>
      <c r="AT195" s="161" t="s">
        <v>156</v>
      </c>
      <c r="AU195" s="161" t="s">
        <v>83</v>
      </c>
      <c r="AV195" s="13" t="s">
        <v>83</v>
      </c>
      <c r="AW195" s="13" t="s">
        <v>31</v>
      </c>
      <c r="AX195" s="13" t="s">
        <v>73</v>
      </c>
      <c r="AY195" s="161" t="s">
        <v>148</v>
      </c>
    </row>
    <row r="196" spans="1:65" s="14" customFormat="1" ht="10.199999999999999">
      <c r="B196" s="168"/>
      <c r="D196" s="160" t="s">
        <v>156</v>
      </c>
      <c r="E196" s="169" t="s">
        <v>1</v>
      </c>
      <c r="F196" s="170" t="s">
        <v>182</v>
      </c>
      <c r="H196" s="171">
        <v>256.8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T196" s="169" t="s">
        <v>156</v>
      </c>
      <c r="AU196" s="169" t="s">
        <v>83</v>
      </c>
      <c r="AV196" s="14" t="s">
        <v>154</v>
      </c>
      <c r="AW196" s="14" t="s">
        <v>31</v>
      </c>
      <c r="AX196" s="14" t="s">
        <v>81</v>
      </c>
      <c r="AY196" s="169" t="s">
        <v>148</v>
      </c>
    </row>
    <row r="197" spans="1:65" s="2" customFormat="1" ht="24.15" customHeight="1">
      <c r="A197" s="32"/>
      <c r="B197" s="144"/>
      <c r="C197" s="145" t="s">
        <v>254</v>
      </c>
      <c r="D197" s="145" t="s">
        <v>150</v>
      </c>
      <c r="E197" s="146" t="s">
        <v>441</v>
      </c>
      <c r="F197" s="147" t="s">
        <v>442</v>
      </c>
      <c r="G197" s="148" t="s">
        <v>205</v>
      </c>
      <c r="H197" s="149">
        <v>256.8</v>
      </c>
      <c r="I197" s="150"/>
      <c r="J197" s="151">
        <f>ROUND(I197*H197,2)</f>
        <v>0</v>
      </c>
      <c r="K197" s="152"/>
      <c r="L197" s="33"/>
      <c r="M197" s="153" t="s">
        <v>1</v>
      </c>
      <c r="N197" s="154" t="s">
        <v>38</v>
      </c>
      <c r="O197" s="58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154</v>
      </c>
      <c r="AT197" s="157" t="s">
        <v>150</v>
      </c>
      <c r="AU197" s="157" t="s">
        <v>83</v>
      </c>
      <c r="AY197" s="17" t="s">
        <v>148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7" t="s">
        <v>81</v>
      </c>
      <c r="BK197" s="158">
        <f>ROUND(I197*H197,2)</f>
        <v>0</v>
      </c>
      <c r="BL197" s="17" t="s">
        <v>154</v>
      </c>
      <c r="BM197" s="157" t="s">
        <v>1818</v>
      </c>
    </row>
    <row r="198" spans="1:65" s="2" customFormat="1" ht="33" customHeight="1">
      <c r="A198" s="32"/>
      <c r="B198" s="144"/>
      <c r="C198" s="145" t="s">
        <v>260</v>
      </c>
      <c r="D198" s="145" t="s">
        <v>150</v>
      </c>
      <c r="E198" s="146" t="s">
        <v>235</v>
      </c>
      <c r="F198" s="147" t="s">
        <v>236</v>
      </c>
      <c r="G198" s="148" t="s">
        <v>165</v>
      </c>
      <c r="H198" s="149">
        <v>1200.8610000000001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0</v>
      </c>
      <c r="R198" s="155">
        <f>Q198*H198</f>
        <v>0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154</v>
      </c>
      <c r="AT198" s="157" t="s">
        <v>150</v>
      </c>
      <c r="AU198" s="157" t="s">
        <v>83</v>
      </c>
      <c r="AY198" s="17" t="s">
        <v>148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154</v>
      </c>
      <c r="BM198" s="157" t="s">
        <v>1819</v>
      </c>
    </row>
    <row r="199" spans="1:65" s="13" customFormat="1" ht="10.199999999999999">
      <c r="B199" s="159"/>
      <c r="D199" s="160" t="s">
        <v>156</v>
      </c>
      <c r="E199" s="161" t="s">
        <v>1</v>
      </c>
      <c r="F199" s="162" t="s">
        <v>1820</v>
      </c>
      <c r="H199" s="163">
        <v>1200.8610000000001</v>
      </c>
      <c r="I199" s="164"/>
      <c r="L199" s="159"/>
      <c r="M199" s="165"/>
      <c r="N199" s="166"/>
      <c r="O199" s="166"/>
      <c r="P199" s="166"/>
      <c r="Q199" s="166"/>
      <c r="R199" s="166"/>
      <c r="S199" s="166"/>
      <c r="T199" s="167"/>
      <c r="AT199" s="161" t="s">
        <v>156</v>
      </c>
      <c r="AU199" s="161" t="s">
        <v>83</v>
      </c>
      <c r="AV199" s="13" t="s">
        <v>83</v>
      </c>
      <c r="AW199" s="13" t="s">
        <v>31</v>
      </c>
      <c r="AX199" s="13" t="s">
        <v>81</v>
      </c>
      <c r="AY199" s="161" t="s">
        <v>148</v>
      </c>
    </row>
    <row r="200" spans="1:65" s="2" customFormat="1" ht="37.799999999999997" customHeight="1">
      <c r="A200" s="32"/>
      <c r="B200" s="144"/>
      <c r="C200" s="145" t="s">
        <v>8</v>
      </c>
      <c r="D200" s="145" t="s">
        <v>150</v>
      </c>
      <c r="E200" s="146" t="s">
        <v>242</v>
      </c>
      <c r="F200" s="147" t="s">
        <v>243</v>
      </c>
      <c r="G200" s="148" t="s">
        <v>165</v>
      </c>
      <c r="H200" s="149">
        <v>24017.22</v>
      </c>
      <c r="I200" s="150"/>
      <c r="J200" s="151">
        <f>ROUND(I200*H200,2)</f>
        <v>0</v>
      </c>
      <c r="K200" s="152"/>
      <c r="L200" s="33"/>
      <c r="M200" s="153" t="s">
        <v>1</v>
      </c>
      <c r="N200" s="154" t="s">
        <v>38</v>
      </c>
      <c r="O200" s="58"/>
      <c r="P200" s="155">
        <f>O200*H200</f>
        <v>0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7" t="s">
        <v>154</v>
      </c>
      <c r="AT200" s="157" t="s">
        <v>150</v>
      </c>
      <c r="AU200" s="157" t="s">
        <v>83</v>
      </c>
      <c r="AY200" s="17" t="s">
        <v>148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7" t="s">
        <v>81</v>
      </c>
      <c r="BK200" s="158">
        <f>ROUND(I200*H200,2)</f>
        <v>0</v>
      </c>
      <c r="BL200" s="17" t="s">
        <v>154</v>
      </c>
      <c r="BM200" s="157" t="s">
        <v>1821</v>
      </c>
    </row>
    <row r="201" spans="1:65" s="13" customFormat="1" ht="10.199999999999999">
      <c r="B201" s="159"/>
      <c r="D201" s="160" t="s">
        <v>156</v>
      </c>
      <c r="F201" s="162" t="s">
        <v>1822</v>
      </c>
      <c r="H201" s="163">
        <v>24017.22</v>
      </c>
      <c r="I201" s="164"/>
      <c r="L201" s="159"/>
      <c r="M201" s="165"/>
      <c r="N201" s="166"/>
      <c r="O201" s="166"/>
      <c r="P201" s="166"/>
      <c r="Q201" s="166"/>
      <c r="R201" s="166"/>
      <c r="S201" s="166"/>
      <c r="T201" s="167"/>
      <c r="AT201" s="161" t="s">
        <v>156</v>
      </c>
      <c r="AU201" s="161" t="s">
        <v>83</v>
      </c>
      <c r="AV201" s="13" t="s">
        <v>83</v>
      </c>
      <c r="AW201" s="13" t="s">
        <v>3</v>
      </c>
      <c r="AX201" s="13" t="s">
        <v>81</v>
      </c>
      <c r="AY201" s="161" t="s">
        <v>148</v>
      </c>
    </row>
    <row r="202" spans="1:65" s="2" customFormat="1" ht="24.15" customHeight="1">
      <c r="A202" s="32"/>
      <c r="B202" s="144"/>
      <c r="C202" s="145" t="s">
        <v>288</v>
      </c>
      <c r="D202" s="145" t="s">
        <v>150</v>
      </c>
      <c r="E202" s="146" t="s">
        <v>247</v>
      </c>
      <c r="F202" s="147" t="s">
        <v>248</v>
      </c>
      <c r="G202" s="148" t="s">
        <v>165</v>
      </c>
      <c r="H202" s="149">
        <v>1200.8610000000001</v>
      </c>
      <c r="I202" s="150"/>
      <c r="J202" s="151">
        <f>ROUND(I202*H202,2)</f>
        <v>0</v>
      </c>
      <c r="K202" s="152"/>
      <c r="L202" s="33"/>
      <c r="M202" s="153" t="s">
        <v>1</v>
      </c>
      <c r="N202" s="154" t="s">
        <v>38</v>
      </c>
      <c r="O202" s="58"/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154</v>
      </c>
      <c r="AT202" s="157" t="s">
        <v>150</v>
      </c>
      <c r="AU202" s="157" t="s">
        <v>83</v>
      </c>
      <c r="AY202" s="17" t="s">
        <v>148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81</v>
      </c>
      <c r="BK202" s="158">
        <f>ROUND(I202*H202,2)</f>
        <v>0</v>
      </c>
      <c r="BL202" s="17" t="s">
        <v>154</v>
      </c>
      <c r="BM202" s="157" t="s">
        <v>1823</v>
      </c>
    </row>
    <row r="203" spans="1:65" s="2" customFormat="1" ht="16.5" customHeight="1">
      <c r="A203" s="32"/>
      <c r="B203" s="144"/>
      <c r="C203" s="145" t="s">
        <v>294</v>
      </c>
      <c r="D203" s="145" t="s">
        <v>150</v>
      </c>
      <c r="E203" s="146" t="s">
        <v>251</v>
      </c>
      <c r="F203" s="147" t="s">
        <v>252</v>
      </c>
      <c r="G203" s="148" t="s">
        <v>165</v>
      </c>
      <c r="H203" s="149">
        <v>1200.8610000000001</v>
      </c>
      <c r="I203" s="150"/>
      <c r="J203" s="151">
        <f>ROUND(I203*H203,2)</f>
        <v>0</v>
      </c>
      <c r="K203" s="152"/>
      <c r="L203" s="33"/>
      <c r="M203" s="153" t="s">
        <v>1</v>
      </c>
      <c r="N203" s="154" t="s">
        <v>38</v>
      </c>
      <c r="O203" s="58"/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7" t="s">
        <v>154</v>
      </c>
      <c r="AT203" s="157" t="s">
        <v>150</v>
      </c>
      <c r="AU203" s="157" t="s">
        <v>83</v>
      </c>
      <c r="AY203" s="17" t="s">
        <v>148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7" t="s">
        <v>81</v>
      </c>
      <c r="BK203" s="158">
        <f>ROUND(I203*H203,2)</f>
        <v>0</v>
      </c>
      <c r="BL203" s="17" t="s">
        <v>154</v>
      </c>
      <c r="BM203" s="157" t="s">
        <v>1824</v>
      </c>
    </row>
    <row r="204" spans="1:65" s="2" customFormat="1" ht="33" customHeight="1">
      <c r="A204" s="32"/>
      <c r="B204" s="144"/>
      <c r="C204" s="145" t="s">
        <v>300</v>
      </c>
      <c r="D204" s="145" t="s">
        <v>150</v>
      </c>
      <c r="E204" s="146" t="s">
        <v>255</v>
      </c>
      <c r="F204" s="147" t="s">
        <v>256</v>
      </c>
      <c r="G204" s="148" t="s">
        <v>257</v>
      </c>
      <c r="H204" s="149">
        <v>2161.5500000000002</v>
      </c>
      <c r="I204" s="150"/>
      <c r="J204" s="151">
        <f>ROUND(I204*H204,2)</f>
        <v>0</v>
      </c>
      <c r="K204" s="152"/>
      <c r="L204" s="33"/>
      <c r="M204" s="153" t="s">
        <v>1</v>
      </c>
      <c r="N204" s="154" t="s">
        <v>38</v>
      </c>
      <c r="O204" s="58"/>
      <c r="P204" s="155">
        <f>O204*H204</f>
        <v>0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154</v>
      </c>
      <c r="AT204" s="157" t="s">
        <v>150</v>
      </c>
      <c r="AU204" s="157" t="s">
        <v>83</v>
      </c>
      <c r="AY204" s="17" t="s">
        <v>148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81</v>
      </c>
      <c r="BK204" s="158">
        <f>ROUND(I204*H204,2)</f>
        <v>0</v>
      </c>
      <c r="BL204" s="17" t="s">
        <v>154</v>
      </c>
      <c r="BM204" s="157" t="s">
        <v>1825</v>
      </c>
    </row>
    <row r="205" spans="1:65" s="13" customFormat="1" ht="10.199999999999999">
      <c r="B205" s="159"/>
      <c r="D205" s="160" t="s">
        <v>156</v>
      </c>
      <c r="F205" s="162" t="s">
        <v>1826</v>
      </c>
      <c r="H205" s="163">
        <v>2161.5500000000002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156</v>
      </c>
      <c r="AU205" s="161" t="s">
        <v>83</v>
      </c>
      <c r="AV205" s="13" t="s">
        <v>83</v>
      </c>
      <c r="AW205" s="13" t="s">
        <v>3</v>
      </c>
      <c r="AX205" s="13" t="s">
        <v>81</v>
      </c>
      <c r="AY205" s="161" t="s">
        <v>148</v>
      </c>
    </row>
    <row r="206" spans="1:65" s="2" customFormat="1" ht="24.15" customHeight="1">
      <c r="A206" s="32"/>
      <c r="B206" s="144"/>
      <c r="C206" s="145" t="s">
        <v>306</v>
      </c>
      <c r="D206" s="145" t="s">
        <v>150</v>
      </c>
      <c r="E206" s="146" t="s">
        <v>261</v>
      </c>
      <c r="F206" s="147" t="s">
        <v>262</v>
      </c>
      <c r="G206" s="148" t="s">
        <v>165</v>
      </c>
      <c r="H206" s="149">
        <v>908.60900000000004</v>
      </c>
      <c r="I206" s="150"/>
      <c r="J206" s="151">
        <f>ROUND(I206*H206,2)</f>
        <v>0</v>
      </c>
      <c r="K206" s="152"/>
      <c r="L206" s="33"/>
      <c r="M206" s="153" t="s">
        <v>1</v>
      </c>
      <c r="N206" s="154" t="s">
        <v>38</v>
      </c>
      <c r="O206" s="58"/>
      <c r="P206" s="155">
        <f>O206*H206</f>
        <v>0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154</v>
      </c>
      <c r="AT206" s="157" t="s">
        <v>150</v>
      </c>
      <c r="AU206" s="157" t="s">
        <v>83</v>
      </c>
      <c r="AY206" s="17" t="s">
        <v>148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81</v>
      </c>
      <c r="BK206" s="158">
        <f>ROUND(I206*H206,2)</f>
        <v>0</v>
      </c>
      <c r="BL206" s="17" t="s">
        <v>154</v>
      </c>
      <c r="BM206" s="157" t="s">
        <v>1827</v>
      </c>
    </row>
    <row r="207" spans="1:65" s="13" customFormat="1" ht="10.199999999999999">
      <c r="B207" s="159"/>
      <c r="D207" s="160" t="s">
        <v>156</v>
      </c>
      <c r="E207" s="161" t="s">
        <v>1</v>
      </c>
      <c r="F207" s="162" t="s">
        <v>1828</v>
      </c>
      <c r="H207" s="163">
        <v>128.4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156</v>
      </c>
      <c r="AU207" s="161" t="s">
        <v>83</v>
      </c>
      <c r="AV207" s="13" t="s">
        <v>83</v>
      </c>
      <c r="AW207" s="13" t="s">
        <v>31</v>
      </c>
      <c r="AX207" s="13" t="s">
        <v>73</v>
      </c>
      <c r="AY207" s="161" t="s">
        <v>148</v>
      </c>
    </row>
    <row r="208" spans="1:65" s="13" customFormat="1" ht="10.199999999999999">
      <c r="B208" s="159"/>
      <c r="D208" s="160" t="s">
        <v>156</v>
      </c>
      <c r="E208" s="161" t="s">
        <v>1</v>
      </c>
      <c r="F208" s="162" t="s">
        <v>1829</v>
      </c>
      <c r="H208" s="163">
        <v>1072.461</v>
      </c>
      <c r="I208" s="164"/>
      <c r="L208" s="159"/>
      <c r="M208" s="165"/>
      <c r="N208" s="166"/>
      <c r="O208" s="166"/>
      <c r="P208" s="166"/>
      <c r="Q208" s="166"/>
      <c r="R208" s="166"/>
      <c r="S208" s="166"/>
      <c r="T208" s="167"/>
      <c r="AT208" s="161" t="s">
        <v>156</v>
      </c>
      <c r="AU208" s="161" t="s">
        <v>83</v>
      </c>
      <c r="AV208" s="13" t="s">
        <v>83</v>
      </c>
      <c r="AW208" s="13" t="s">
        <v>31</v>
      </c>
      <c r="AX208" s="13" t="s">
        <v>73</v>
      </c>
      <c r="AY208" s="161" t="s">
        <v>148</v>
      </c>
    </row>
    <row r="209" spans="1:65" s="13" customFormat="1" ht="10.199999999999999">
      <c r="B209" s="159"/>
      <c r="D209" s="160" t="s">
        <v>156</v>
      </c>
      <c r="E209" s="161" t="s">
        <v>1</v>
      </c>
      <c r="F209" s="162" t="s">
        <v>1830</v>
      </c>
      <c r="H209" s="163">
        <v>-211.84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156</v>
      </c>
      <c r="AU209" s="161" t="s">
        <v>83</v>
      </c>
      <c r="AV209" s="13" t="s">
        <v>83</v>
      </c>
      <c r="AW209" s="13" t="s">
        <v>31</v>
      </c>
      <c r="AX209" s="13" t="s">
        <v>73</v>
      </c>
      <c r="AY209" s="161" t="s">
        <v>148</v>
      </c>
    </row>
    <row r="210" spans="1:65" s="13" customFormat="1" ht="10.199999999999999">
      <c r="B210" s="159"/>
      <c r="D210" s="160" t="s">
        <v>156</v>
      </c>
      <c r="E210" s="161" t="s">
        <v>1</v>
      </c>
      <c r="F210" s="162" t="s">
        <v>1831</v>
      </c>
      <c r="H210" s="163">
        <v>-3.718</v>
      </c>
      <c r="I210" s="164"/>
      <c r="L210" s="159"/>
      <c r="M210" s="165"/>
      <c r="N210" s="166"/>
      <c r="O210" s="166"/>
      <c r="P210" s="166"/>
      <c r="Q210" s="166"/>
      <c r="R210" s="166"/>
      <c r="S210" s="166"/>
      <c r="T210" s="167"/>
      <c r="AT210" s="161" t="s">
        <v>156</v>
      </c>
      <c r="AU210" s="161" t="s">
        <v>83</v>
      </c>
      <c r="AV210" s="13" t="s">
        <v>83</v>
      </c>
      <c r="AW210" s="13" t="s">
        <v>31</v>
      </c>
      <c r="AX210" s="13" t="s">
        <v>73</v>
      </c>
      <c r="AY210" s="161" t="s">
        <v>148</v>
      </c>
    </row>
    <row r="211" spans="1:65" s="13" customFormat="1" ht="10.199999999999999">
      <c r="B211" s="159"/>
      <c r="D211" s="160" t="s">
        <v>156</v>
      </c>
      <c r="E211" s="161" t="s">
        <v>1</v>
      </c>
      <c r="F211" s="162" t="s">
        <v>1832</v>
      </c>
      <c r="H211" s="163">
        <v>-39.027999999999999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156</v>
      </c>
      <c r="AU211" s="161" t="s">
        <v>83</v>
      </c>
      <c r="AV211" s="13" t="s">
        <v>83</v>
      </c>
      <c r="AW211" s="13" t="s">
        <v>31</v>
      </c>
      <c r="AX211" s="13" t="s">
        <v>73</v>
      </c>
      <c r="AY211" s="161" t="s">
        <v>148</v>
      </c>
    </row>
    <row r="212" spans="1:65" s="13" customFormat="1" ht="10.199999999999999">
      <c r="B212" s="159"/>
      <c r="D212" s="160" t="s">
        <v>156</v>
      </c>
      <c r="E212" s="161" t="s">
        <v>1</v>
      </c>
      <c r="F212" s="162" t="s">
        <v>1833</v>
      </c>
      <c r="H212" s="163">
        <v>-3.8764865734883873</v>
      </c>
      <c r="I212" s="164"/>
      <c r="L212" s="159"/>
      <c r="M212" s="165"/>
      <c r="N212" s="166"/>
      <c r="O212" s="166"/>
      <c r="P212" s="166"/>
      <c r="Q212" s="166"/>
      <c r="R212" s="166"/>
      <c r="S212" s="166"/>
      <c r="T212" s="167"/>
      <c r="AT212" s="161" t="s">
        <v>156</v>
      </c>
      <c r="AU212" s="161" t="s">
        <v>83</v>
      </c>
      <c r="AV212" s="13" t="s">
        <v>83</v>
      </c>
      <c r="AW212" s="13" t="s">
        <v>31</v>
      </c>
      <c r="AX212" s="13" t="s">
        <v>73</v>
      </c>
      <c r="AY212" s="161" t="s">
        <v>148</v>
      </c>
    </row>
    <row r="213" spans="1:65" s="13" customFormat="1" ht="10.199999999999999">
      <c r="B213" s="159"/>
      <c r="D213" s="160" t="s">
        <v>156</v>
      </c>
      <c r="E213" s="161" t="s">
        <v>1</v>
      </c>
      <c r="F213" s="162" t="s">
        <v>1834</v>
      </c>
      <c r="H213" s="163">
        <v>-2.7292397682503906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156</v>
      </c>
      <c r="AU213" s="161" t="s">
        <v>83</v>
      </c>
      <c r="AV213" s="13" t="s">
        <v>83</v>
      </c>
      <c r="AW213" s="13" t="s">
        <v>31</v>
      </c>
      <c r="AX213" s="13" t="s">
        <v>73</v>
      </c>
      <c r="AY213" s="161" t="s">
        <v>148</v>
      </c>
    </row>
    <row r="214" spans="1:65" s="13" customFormat="1" ht="10.199999999999999">
      <c r="B214" s="159"/>
      <c r="D214" s="160" t="s">
        <v>156</v>
      </c>
      <c r="E214" s="161" t="s">
        <v>1</v>
      </c>
      <c r="F214" s="162" t="s">
        <v>1835</v>
      </c>
      <c r="H214" s="163">
        <v>-2.9224602828167905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156</v>
      </c>
      <c r="AU214" s="161" t="s">
        <v>83</v>
      </c>
      <c r="AV214" s="13" t="s">
        <v>83</v>
      </c>
      <c r="AW214" s="13" t="s">
        <v>31</v>
      </c>
      <c r="AX214" s="13" t="s">
        <v>73</v>
      </c>
      <c r="AY214" s="161" t="s">
        <v>148</v>
      </c>
    </row>
    <row r="215" spans="1:65" s="13" customFormat="1" ht="10.199999999999999">
      <c r="B215" s="159"/>
      <c r="D215" s="160" t="s">
        <v>156</v>
      </c>
      <c r="E215" s="161" t="s">
        <v>1</v>
      </c>
      <c r="F215" s="162" t="s">
        <v>1836</v>
      </c>
      <c r="H215" s="163">
        <v>-3.5021218265159884</v>
      </c>
      <c r="I215" s="164"/>
      <c r="L215" s="159"/>
      <c r="M215" s="165"/>
      <c r="N215" s="166"/>
      <c r="O215" s="166"/>
      <c r="P215" s="166"/>
      <c r="Q215" s="166"/>
      <c r="R215" s="166"/>
      <c r="S215" s="166"/>
      <c r="T215" s="167"/>
      <c r="AT215" s="161" t="s">
        <v>156</v>
      </c>
      <c r="AU215" s="161" t="s">
        <v>83</v>
      </c>
      <c r="AV215" s="13" t="s">
        <v>83</v>
      </c>
      <c r="AW215" s="13" t="s">
        <v>31</v>
      </c>
      <c r="AX215" s="13" t="s">
        <v>73</v>
      </c>
      <c r="AY215" s="161" t="s">
        <v>148</v>
      </c>
    </row>
    <row r="216" spans="1:65" s="13" customFormat="1" ht="10.199999999999999">
      <c r="B216" s="159"/>
      <c r="D216" s="160" t="s">
        <v>156</v>
      </c>
      <c r="E216" s="161" t="s">
        <v>1</v>
      </c>
      <c r="F216" s="162" t="s">
        <v>1837</v>
      </c>
      <c r="H216" s="163">
        <v>-3.6832660589219879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156</v>
      </c>
      <c r="AU216" s="161" t="s">
        <v>83</v>
      </c>
      <c r="AV216" s="13" t="s">
        <v>83</v>
      </c>
      <c r="AW216" s="13" t="s">
        <v>31</v>
      </c>
      <c r="AX216" s="13" t="s">
        <v>73</v>
      </c>
      <c r="AY216" s="161" t="s">
        <v>148</v>
      </c>
    </row>
    <row r="217" spans="1:65" s="13" customFormat="1" ht="10.199999999999999">
      <c r="B217" s="159"/>
      <c r="D217" s="160" t="s">
        <v>156</v>
      </c>
      <c r="E217" s="161" t="s">
        <v>1</v>
      </c>
      <c r="F217" s="162" t="s">
        <v>1838</v>
      </c>
      <c r="H217" s="163">
        <v>-3.9006391378091871</v>
      </c>
      <c r="I217" s="164"/>
      <c r="L217" s="159"/>
      <c r="M217" s="165"/>
      <c r="N217" s="166"/>
      <c r="O217" s="166"/>
      <c r="P217" s="166"/>
      <c r="Q217" s="166"/>
      <c r="R217" s="166"/>
      <c r="S217" s="166"/>
      <c r="T217" s="167"/>
      <c r="AT217" s="161" t="s">
        <v>156</v>
      </c>
      <c r="AU217" s="161" t="s">
        <v>83</v>
      </c>
      <c r="AV217" s="13" t="s">
        <v>83</v>
      </c>
      <c r="AW217" s="13" t="s">
        <v>31</v>
      </c>
      <c r="AX217" s="13" t="s">
        <v>73</v>
      </c>
      <c r="AY217" s="161" t="s">
        <v>148</v>
      </c>
    </row>
    <row r="218" spans="1:65" s="13" customFormat="1" ht="10.199999999999999">
      <c r="B218" s="159"/>
      <c r="D218" s="160" t="s">
        <v>156</v>
      </c>
      <c r="E218" s="161" t="s">
        <v>1</v>
      </c>
      <c r="F218" s="162" t="s">
        <v>1839</v>
      </c>
      <c r="H218" s="163">
        <v>-3.973096830771587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156</v>
      </c>
      <c r="AU218" s="161" t="s">
        <v>83</v>
      </c>
      <c r="AV218" s="13" t="s">
        <v>83</v>
      </c>
      <c r="AW218" s="13" t="s">
        <v>31</v>
      </c>
      <c r="AX218" s="13" t="s">
        <v>73</v>
      </c>
      <c r="AY218" s="161" t="s">
        <v>148</v>
      </c>
    </row>
    <row r="219" spans="1:65" s="13" customFormat="1" ht="10.199999999999999">
      <c r="B219" s="159"/>
      <c r="D219" s="160" t="s">
        <v>156</v>
      </c>
      <c r="E219" s="161" t="s">
        <v>1</v>
      </c>
      <c r="F219" s="162" t="s">
        <v>1840</v>
      </c>
      <c r="H219" s="163">
        <v>-3.9851731129319865</v>
      </c>
      <c r="I219" s="164"/>
      <c r="L219" s="159"/>
      <c r="M219" s="165"/>
      <c r="N219" s="166"/>
      <c r="O219" s="166"/>
      <c r="P219" s="166"/>
      <c r="Q219" s="166"/>
      <c r="R219" s="166"/>
      <c r="S219" s="166"/>
      <c r="T219" s="167"/>
      <c r="AT219" s="161" t="s">
        <v>156</v>
      </c>
      <c r="AU219" s="161" t="s">
        <v>83</v>
      </c>
      <c r="AV219" s="13" t="s">
        <v>83</v>
      </c>
      <c r="AW219" s="13" t="s">
        <v>31</v>
      </c>
      <c r="AX219" s="13" t="s">
        <v>73</v>
      </c>
      <c r="AY219" s="161" t="s">
        <v>148</v>
      </c>
    </row>
    <row r="220" spans="1:65" s="13" customFormat="1" ht="10.199999999999999">
      <c r="B220" s="159"/>
      <c r="D220" s="160" t="s">
        <v>156</v>
      </c>
      <c r="E220" s="161" t="s">
        <v>1</v>
      </c>
      <c r="F220" s="162" t="s">
        <v>1840</v>
      </c>
      <c r="H220" s="163">
        <v>-3.9851731129319865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156</v>
      </c>
      <c r="AU220" s="161" t="s">
        <v>83</v>
      </c>
      <c r="AV220" s="13" t="s">
        <v>83</v>
      </c>
      <c r="AW220" s="13" t="s">
        <v>31</v>
      </c>
      <c r="AX220" s="13" t="s">
        <v>73</v>
      </c>
      <c r="AY220" s="161" t="s">
        <v>148</v>
      </c>
    </row>
    <row r="221" spans="1:65" s="13" customFormat="1" ht="10.199999999999999">
      <c r="B221" s="159"/>
      <c r="D221" s="160" t="s">
        <v>156</v>
      </c>
      <c r="E221" s="161" t="s">
        <v>1</v>
      </c>
      <c r="F221" s="162" t="s">
        <v>1841</v>
      </c>
      <c r="H221" s="163">
        <v>-2.6447057931275912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156</v>
      </c>
      <c r="AU221" s="161" t="s">
        <v>83</v>
      </c>
      <c r="AV221" s="13" t="s">
        <v>83</v>
      </c>
      <c r="AW221" s="13" t="s">
        <v>31</v>
      </c>
      <c r="AX221" s="13" t="s">
        <v>73</v>
      </c>
      <c r="AY221" s="161" t="s">
        <v>148</v>
      </c>
    </row>
    <row r="222" spans="1:65" s="13" customFormat="1" ht="10.199999999999999">
      <c r="B222" s="159"/>
      <c r="D222" s="160" t="s">
        <v>156</v>
      </c>
      <c r="E222" s="161" t="s">
        <v>1</v>
      </c>
      <c r="F222" s="162" t="s">
        <v>1842</v>
      </c>
      <c r="H222" s="163">
        <v>-2.4635615607215922</v>
      </c>
      <c r="I222" s="164"/>
      <c r="L222" s="159"/>
      <c r="M222" s="165"/>
      <c r="N222" s="166"/>
      <c r="O222" s="166"/>
      <c r="P222" s="166"/>
      <c r="Q222" s="166"/>
      <c r="R222" s="166"/>
      <c r="S222" s="166"/>
      <c r="T222" s="167"/>
      <c r="AT222" s="161" t="s">
        <v>156</v>
      </c>
      <c r="AU222" s="161" t="s">
        <v>83</v>
      </c>
      <c r="AV222" s="13" t="s">
        <v>83</v>
      </c>
      <c r="AW222" s="13" t="s">
        <v>31</v>
      </c>
      <c r="AX222" s="13" t="s">
        <v>73</v>
      </c>
      <c r="AY222" s="161" t="s">
        <v>148</v>
      </c>
    </row>
    <row r="223" spans="1:65" s="14" customFormat="1" ht="10.199999999999999">
      <c r="B223" s="168"/>
      <c r="D223" s="160" t="s">
        <v>156</v>
      </c>
      <c r="E223" s="169" t="s">
        <v>1</v>
      </c>
      <c r="F223" s="170" t="s">
        <v>182</v>
      </c>
      <c r="H223" s="171">
        <v>908.60907594171249</v>
      </c>
      <c r="I223" s="172"/>
      <c r="L223" s="168"/>
      <c r="M223" s="173"/>
      <c r="N223" s="174"/>
      <c r="O223" s="174"/>
      <c r="P223" s="174"/>
      <c r="Q223" s="174"/>
      <c r="R223" s="174"/>
      <c r="S223" s="174"/>
      <c r="T223" s="175"/>
      <c r="AT223" s="169" t="s">
        <v>156</v>
      </c>
      <c r="AU223" s="169" t="s">
        <v>83</v>
      </c>
      <c r="AV223" s="14" t="s">
        <v>154</v>
      </c>
      <c r="AW223" s="14" t="s">
        <v>31</v>
      </c>
      <c r="AX223" s="14" t="s">
        <v>81</v>
      </c>
      <c r="AY223" s="169" t="s">
        <v>148</v>
      </c>
    </row>
    <row r="224" spans="1:65" s="2" customFormat="1" ht="16.5" customHeight="1">
      <c r="A224" s="32"/>
      <c r="B224" s="144"/>
      <c r="C224" s="176" t="s">
        <v>310</v>
      </c>
      <c r="D224" s="176" t="s">
        <v>267</v>
      </c>
      <c r="E224" s="177" t="s">
        <v>268</v>
      </c>
      <c r="F224" s="178" t="s">
        <v>269</v>
      </c>
      <c r="G224" s="179" t="s">
        <v>257</v>
      </c>
      <c r="H224" s="180">
        <v>1635.4960000000001</v>
      </c>
      <c r="I224" s="181"/>
      <c r="J224" s="182">
        <f>ROUND(I224*H224,2)</f>
        <v>0</v>
      </c>
      <c r="K224" s="183"/>
      <c r="L224" s="184"/>
      <c r="M224" s="185" t="s">
        <v>1</v>
      </c>
      <c r="N224" s="186" t="s">
        <v>38</v>
      </c>
      <c r="O224" s="58"/>
      <c r="P224" s="155">
        <f>O224*H224</f>
        <v>0</v>
      </c>
      <c r="Q224" s="155">
        <v>1</v>
      </c>
      <c r="R224" s="155">
        <f>Q224*H224</f>
        <v>1635.4960000000001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230</v>
      </c>
      <c r="AT224" s="157" t="s">
        <v>267</v>
      </c>
      <c r="AU224" s="157" t="s">
        <v>83</v>
      </c>
      <c r="AY224" s="17" t="s">
        <v>148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81</v>
      </c>
      <c r="BK224" s="158">
        <f>ROUND(I224*H224,2)</f>
        <v>0</v>
      </c>
      <c r="BL224" s="17" t="s">
        <v>154</v>
      </c>
      <c r="BM224" s="157" t="s">
        <v>1843</v>
      </c>
    </row>
    <row r="225" spans="1:65" s="13" customFormat="1" ht="10.199999999999999">
      <c r="B225" s="159"/>
      <c r="D225" s="160" t="s">
        <v>156</v>
      </c>
      <c r="F225" s="162" t="s">
        <v>1844</v>
      </c>
      <c r="H225" s="163">
        <v>1635.4960000000001</v>
      </c>
      <c r="I225" s="164"/>
      <c r="L225" s="159"/>
      <c r="M225" s="165"/>
      <c r="N225" s="166"/>
      <c r="O225" s="166"/>
      <c r="P225" s="166"/>
      <c r="Q225" s="166"/>
      <c r="R225" s="166"/>
      <c r="S225" s="166"/>
      <c r="T225" s="167"/>
      <c r="AT225" s="161" t="s">
        <v>156</v>
      </c>
      <c r="AU225" s="161" t="s">
        <v>83</v>
      </c>
      <c r="AV225" s="13" t="s">
        <v>83</v>
      </c>
      <c r="AW225" s="13" t="s">
        <v>3</v>
      </c>
      <c r="AX225" s="13" t="s">
        <v>81</v>
      </c>
      <c r="AY225" s="161" t="s">
        <v>148</v>
      </c>
    </row>
    <row r="226" spans="1:65" s="2" customFormat="1" ht="24.15" customHeight="1">
      <c r="A226" s="32"/>
      <c r="B226" s="144"/>
      <c r="C226" s="145" t="s">
        <v>7</v>
      </c>
      <c r="D226" s="145" t="s">
        <v>150</v>
      </c>
      <c r="E226" s="146" t="s">
        <v>289</v>
      </c>
      <c r="F226" s="147" t="s">
        <v>290</v>
      </c>
      <c r="G226" s="148" t="s">
        <v>165</v>
      </c>
      <c r="H226" s="149">
        <v>197.666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38</v>
      </c>
      <c r="O226" s="58"/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154</v>
      </c>
      <c r="AT226" s="157" t="s">
        <v>150</v>
      </c>
      <c r="AU226" s="157" t="s">
        <v>83</v>
      </c>
      <c r="AY226" s="17" t="s">
        <v>148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81</v>
      </c>
      <c r="BK226" s="158">
        <f>ROUND(I226*H226,2)</f>
        <v>0</v>
      </c>
      <c r="BL226" s="17" t="s">
        <v>154</v>
      </c>
      <c r="BM226" s="157" t="s">
        <v>1845</v>
      </c>
    </row>
    <row r="227" spans="1:65" s="13" customFormat="1" ht="10.199999999999999">
      <c r="B227" s="159"/>
      <c r="D227" s="160" t="s">
        <v>156</v>
      </c>
      <c r="E227" s="161" t="s">
        <v>1</v>
      </c>
      <c r="F227" s="162" t="s">
        <v>1846</v>
      </c>
      <c r="H227" s="163">
        <v>204.97620000000003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156</v>
      </c>
      <c r="AU227" s="161" t="s">
        <v>83</v>
      </c>
      <c r="AV227" s="13" t="s">
        <v>83</v>
      </c>
      <c r="AW227" s="13" t="s">
        <v>31</v>
      </c>
      <c r="AX227" s="13" t="s">
        <v>73</v>
      </c>
      <c r="AY227" s="161" t="s">
        <v>148</v>
      </c>
    </row>
    <row r="228" spans="1:65" s="13" customFormat="1" ht="10.199999999999999">
      <c r="B228" s="159"/>
      <c r="D228" s="160" t="s">
        <v>156</v>
      </c>
      <c r="E228" s="161" t="s">
        <v>1</v>
      </c>
      <c r="F228" s="162" t="s">
        <v>1847</v>
      </c>
      <c r="H228" s="163">
        <v>6.8640000000000008</v>
      </c>
      <c r="I228" s="164"/>
      <c r="L228" s="159"/>
      <c r="M228" s="165"/>
      <c r="N228" s="166"/>
      <c r="O228" s="166"/>
      <c r="P228" s="166"/>
      <c r="Q228" s="166"/>
      <c r="R228" s="166"/>
      <c r="S228" s="166"/>
      <c r="T228" s="167"/>
      <c r="AT228" s="161" t="s">
        <v>156</v>
      </c>
      <c r="AU228" s="161" t="s">
        <v>83</v>
      </c>
      <c r="AV228" s="13" t="s">
        <v>83</v>
      </c>
      <c r="AW228" s="13" t="s">
        <v>31</v>
      </c>
      <c r="AX228" s="13" t="s">
        <v>73</v>
      </c>
      <c r="AY228" s="161" t="s">
        <v>148</v>
      </c>
    </row>
    <row r="229" spans="1:65" s="15" customFormat="1" ht="10.199999999999999">
      <c r="B229" s="187"/>
      <c r="D229" s="160" t="s">
        <v>156</v>
      </c>
      <c r="E229" s="188" t="s">
        <v>1</v>
      </c>
      <c r="F229" s="189" t="s">
        <v>286</v>
      </c>
      <c r="H229" s="190">
        <v>211.84020000000004</v>
      </c>
      <c r="I229" s="191"/>
      <c r="L229" s="187"/>
      <c r="M229" s="192"/>
      <c r="N229" s="193"/>
      <c r="O229" s="193"/>
      <c r="P229" s="193"/>
      <c r="Q229" s="193"/>
      <c r="R229" s="193"/>
      <c r="S229" s="193"/>
      <c r="T229" s="194"/>
      <c r="AT229" s="188" t="s">
        <v>156</v>
      </c>
      <c r="AU229" s="188" t="s">
        <v>83</v>
      </c>
      <c r="AV229" s="15" t="s">
        <v>162</v>
      </c>
      <c r="AW229" s="15" t="s">
        <v>31</v>
      </c>
      <c r="AX229" s="15" t="s">
        <v>73</v>
      </c>
      <c r="AY229" s="188" t="s">
        <v>148</v>
      </c>
    </row>
    <row r="230" spans="1:65" s="13" customFormat="1" ht="10.199999999999999">
      <c r="B230" s="159"/>
      <c r="D230" s="160" t="s">
        <v>156</v>
      </c>
      <c r="E230" s="161" t="s">
        <v>1</v>
      </c>
      <c r="F230" s="162" t="s">
        <v>1848</v>
      </c>
      <c r="H230" s="163">
        <v>-14.072371592674706</v>
      </c>
      <c r="I230" s="164"/>
      <c r="L230" s="159"/>
      <c r="M230" s="165"/>
      <c r="N230" s="166"/>
      <c r="O230" s="166"/>
      <c r="P230" s="166"/>
      <c r="Q230" s="166"/>
      <c r="R230" s="166"/>
      <c r="S230" s="166"/>
      <c r="T230" s="167"/>
      <c r="AT230" s="161" t="s">
        <v>156</v>
      </c>
      <c r="AU230" s="161" t="s">
        <v>83</v>
      </c>
      <c r="AV230" s="13" t="s">
        <v>83</v>
      </c>
      <c r="AW230" s="13" t="s">
        <v>31</v>
      </c>
      <c r="AX230" s="13" t="s">
        <v>73</v>
      </c>
      <c r="AY230" s="161" t="s">
        <v>148</v>
      </c>
    </row>
    <row r="231" spans="1:65" s="13" customFormat="1" ht="10.199999999999999">
      <c r="B231" s="159"/>
      <c r="D231" s="160" t="s">
        <v>156</v>
      </c>
      <c r="E231" s="161" t="s">
        <v>1</v>
      </c>
      <c r="F231" s="162" t="s">
        <v>1849</v>
      </c>
      <c r="H231" s="163">
        <v>-0.10178760197631599</v>
      </c>
      <c r="I231" s="164"/>
      <c r="L231" s="159"/>
      <c r="M231" s="165"/>
      <c r="N231" s="166"/>
      <c r="O231" s="166"/>
      <c r="P231" s="166"/>
      <c r="Q231" s="166"/>
      <c r="R231" s="166"/>
      <c r="S231" s="166"/>
      <c r="T231" s="167"/>
      <c r="AT231" s="161" t="s">
        <v>156</v>
      </c>
      <c r="AU231" s="161" t="s">
        <v>83</v>
      </c>
      <c r="AV231" s="13" t="s">
        <v>83</v>
      </c>
      <c r="AW231" s="13" t="s">
        <v>31</v>
      </c>
      <c r="AX231" s="13" t="s">
        <v>73</v>
      </c>
      <c r="AY231" s="161" t="s">
        <v>148</v>
      </c>
    </row>
    <row r="232" spans="1:65" s="14" customFormat="1" ht="10.199999999999999">
      <c r="B232" s="168"/>
      <c r="D232" s="160" t="s">
        <v>156</v>
      </c>
      <c r="E232" s="169" t="s">
        <v>1</v>
      </c>
      <c r="F232" s="170" t="s">
        <v>182</v>
      </c>
      <c r="H232" s="171">
        <v>197.66604080534901</v>
      </c>
      <c r="I232" s="172"/>
      <c r="L232" s="168"/>
      <c r="M232" s="173"/>
      <c r="N232" s="174"/>
      <c r="O232" s="174"/>
      <c r="P232" s="174"/>
      <c r="Q232" s="174"/>
      <c r="R232" s="174"/>
      <c r="S232" s="174"/>
      <c r="T232" s="175"/>
      <c r="AT232" s="169" t="s">
        <v>156</v>
      </c>
      <c r="AU232" s="169" t="s">
        <v>83</v>
      </c>
      <c r="AV232" s="14" t="s">
        <v>154</v>
      </c>
      <c r="AW232" s="14" t="s">
        <v>31</v>
      </c>
      <c r="AX232" s="14" t="s">
        <v>81</v>
      </c>
      <c r="AY232" s="169" t="s">
        <v>148</v>
      </c>
    </row>
    <row r="233" spans="1:65" s="2" customFormat="1" ht="16.5" customHeight="1">
      <c r="A233" s="32"/>
      <c r="B233" s="144"/>
      <c r="C233" s="176" t="s">
        <v>319</v>
      </c>
      <c r="D233" s="176" t="s">
        <v>267</v>
      </c>
      <c r="E233" s="177" t="s">
        <v>295</v>
      </c>
      <c r="F233" s="178" t="s">
        <v>296</v>
      </c>
      <c r="G233" s="179" t="s">
        <v>257</v>
      </c>
      <c r="H233" s="180">
        <v>395.33199999999999</v>
      </c>
      <c r="I233" s="181"/>
      <c r="J233" s="182">
        <f>ROUND(I233*H233,2)</f>
        <v>0</v>
      </c>
      <c r="K233" s="183"/>
      <c r="L233" s="184"/>
      <c r="M233" s="185" t="s">
        <v>1</v>
      </c>
      <c r="N233" s="186" t="s">
        <v>38</v>
      </c>
      <c r="O233" s="58"/>
      <c r="P233" s="155">
        <f>O233*H233</f>
        <v>0</v>
      </c>
      <c r="Q233" s="155">
        <v>1</v>
      </c>
      <c r="R233" s="155">
        <f>Q233*H233</f>
        <v>395.33199999999999</v>
      </c>
      <c r="S233" s="155">
        <v>0</v>
      </c>
      <c r="T233" s="156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7" t="s">
        <v>230</v>
      </c>
      <c r="AT233" s="157" t="s">
        <v>267</v>
      </c>
      <c r="AU233" s="157" t="s">
        <v>83</v>
      </c>
      <c r="AY233" s="17" t="s">
        <v>148</v>
      </c>
      <c r="BE233" s="158">
        <f>IF(N233="základní",J233,0)</f>
        <v>0</v>
      </c>
      <c r="BF233" s="158">
        <f>IF(N233="snížená",J233,0)</f>
        <v>0</v>
      </c>
      <c r="BG233" s="158">
        <f>IF(N233="zákl. přenesená",J233,0)</f>
        <v>0</v>
      </c>
      <c r="BH233" s="158">
        <f>IF(N233="sníž. přenesená",J233,0)</f>
        <v>0</v>
      </c>
      <c r="BI233" s="158">
        <f>IF(N233="nulová",J233,0)</f>
        <v>0</v>
      </c>
      <c r="BJ233" s="17" t="s">
        <v>81</v>
      </c>
      <c r="BK233" s="158">
        <f>ROUND(I233*H233,2)</f>
        <v>0</v>
      </c>
      <c r="BL233" s="17" t="s">
        <v>154</v>
      </c>
      <c r="BM233" s="157" t="s">
        <v>1850</v>
      </c>
    </row>
    <row r="234" spans="1:65" s="13" customFormat="1" ht="10.199999999999999">
      <c r="B234" s="159"/>
      <c r="D234" s="160" t="s">
        <v>156</v>
      </c>
      <c r="F234" s="162" t="s">
        <v>1851</v>
      </c>
      <c r="H234" s="163">
        <v>395.33199999999999</v>
      </c>
      <c r="I234" s="164"/>
      <c r="L234" s="159"/>
      <c r="M234" s="165"/>
      <c r="N234" s="166"/>
      <c r="O234" s="166"/>
      <c r="P234" s="166"/>
      <c r="Q234" s="166"/>
      <c r="R234" s="166"/>
      <c r="S234" s="166"/>
      <c r="T234" s="167"/>
      <c r="AT234" s="161" t="s">
        <v>156</v>
      </c>
      <c r="AU234" s="161" t="s">
        <v>83</v>
      </c>
      <c r="AV234" s="13" t="s">
        <v>83</v>
      </c>
      <c r="AW234" s="13" t="s">
        <v>3</v>
      </c>
      <c r="AX234" s="13" t="s">
        <v>81</v>
      </c>
      <c r="AY234" s="161" t="s">
        <v>148</v>
      </c>
    </row>
    <row r="235" spans="1:65" s="12" customFormat="1" ht="22.8" customHeight="1">
      <c r="B235" s="131"/>
      <c r="D235" s="132" t="s">
        <v>72</v>
      </c>
      <c r="E235" s="142" t="s">
        <v>162</v>
      </c>
      <c r="F235" s="142" t="s">
        <v>1446</v>
      </c>
      <c r="I235" s="134"/>
      <c r="J235" s="143">
        <f>BK235</f>
        <v>0</v>
      </c>
      <c r="L235" s="131"/>
      <c r="M235" s="136"/>
      <c r="N235" s="137"/>
      <c r="O235" s="137"/>
      <c r="P235" s="138">
        <f>SUM(P236:P239)</f>
        <v>0</v>
      </c>
      <c r="Q235" s="137"/>
      <c r="R235" s="138">
        <f>SUM(R236:R239)</f>
        <v>0</v>
      </c>
      <c r="S235" s="137"/>
      <c r="T235" s="139">
        <f>SUM(T236:T239)</f>
        <v>0</v>
      </c>
      <c r="AR235" s="132" t="s">
        <v>81</v>
      </c>
      <c r="AT235" s="140" t="s">
        <v>72</v>
      </c>
      <c r="AU235" s="140" t="s">
        <v>81</v>
      </c>
      <c r="AY235" s="132" t="s">
        <v>148</v>
      </c>
      <c r="BK235" s="141">
        <f>SUM(BK236:BK239)</f>
        <v>0</v>
      </c>
    </row>
    <row r="236" spans="1:65" s="2" customFormat="1" ht="16.5" customHeight="1">
      <c r="A236" s="32"/>
      <c r="B236" s="144"/>
      <c r="C236" s="145" t="s">
        <v>324</v>
      </c>
      <c r="D236" s="145" t="s">
        <v>150</v>
      </c>
      <c r="E236" s="146" t="s">
        <v>1547</v>
      </c>
      <c r="F236" s="147" t="s">
        <v>1548</v>
      </c>
      <c r="G236" s="148" t="s">
        <v>153</v>
      </c>
      <c r="H236" s="149">
        <v>301.81</v>
      </c>
      <c r="I236" s="150"/>
      <c r="J236" s="151">
        <f>ROUND(I236*H236,2)</f>
        <v>0</v>
      </c>
      <c r="K236" s="152"/>
      <c r="L236" s="33"/>
      <c r="M236" s="153" t="s">
        <v>1</v>
      </c>
      <c r="N236" s="154" t="s">
        <v>38</v>
      </c>
      <c r="O236" s="58"/>
      <c r="P236" s="155">
        <f>O236*H236</f>
        <v>0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7" t="s">
        <v>154</v>
      </c>
      <c r="AT236" s="157" t="s">
        <v>150</v>
      </c>
      <c r="AU236" s="157" t="s">
        <v>83</v>
      </c>
      <c r="AY236" s="17" t="s">
        <v>148</v>
      </c>
      <c r="BE236" s="158">
        <f>IF(N236="základní",J236,0)</f>
        <v>0</v>
      </c>
      <c r="BF236" s="158">
        <f>IF(N236="snížená",J236,0)</f>
        <v>0</v>
      </c>
      <c r="BG236" s="158">
        <f>IF(N236="zákl. přenesená",J236,0)</f>
        <v>0</v>
      </c>
      <c r="BH236" s="158">
        <f>IF(N236="sníž. přenesená",J236,0)</f>
        <v>0</v>
      </c>
      <c r="BI236" s="158">
        <f>IF(N236="nulová",J236,0)</f>
        <v>0</v>
      </c>
      <c r="BJ236" s="17" t="s">
        <v>81</v>
      </c>
      <c r="BK236" s="158">
        <f>ROUND(I236*H236,2)</f>
        <v>0</v>
      </c>
      <c r="BL236" s="17" t="s">
        <v>154</v>
      </c>
      <c r="BM236" s="157" t="s">
        <v>1852</v>
      </c>
    </row>
    <row r="237" spans="1:65" s="13" customFormat="1" ht="10.199999999999999">
      <c r="B237" s="159"/>
      <c r="D237" s="160" t="s">
        <v>156</v>
      </c>
      <c r="E237" s="161" t="s">
        <v>1</v>
      </c>
      <c r="F237" s="162" t="s">
        <v>1853</v>
      </c>
      <c r="H237" s="163">
        <v>301.81</v>
      </c>
      <c r="I237" s="164"/>
      <c r="L237" s="159"/>
      <c r="M237" s="165"/>
      <c r="N237" s="166"/>
      <c r="O237" s="166"/>
      <c r="P237" s="166"/>
      <c r="Q237" s="166"/>
      <c r="R237" s="166"/>
      <c r="S237" s="166"/>
      <c r="T237" s="167"/>
      <c r="AT237" s="161" t="s">
        <v>156</v>
      </c>
      <c r="AU237" s="161" t="s">
        <v>83</v>
      </c>
      <c r="AV237" s="13" t="s">
        <v>83</v>
      </c>
      <c r="AW237" s="13" t="s">
        <v>31</v>
      </c>
      <c r="AX237" s="13" t="s">
        <v>81</v>
      </c>
      <c r="AY237" s="161" t="s">
        <v>148</v>
      </c>
    </row>
    <row r="238" spans="1:65" s="2" customFormat="1" ht="21.75" customHeight="1">
      <c r="A238" s="32"/>
      <c r="B238" s="144"/>
      <c r="C238" s="145" t="s">
        <v>328</v>
      </c>
      <c r="D238" s="145" t="s">
        <v>150</v>
      </c>
      <c r="E238" s="146" t="s">
        <v>1551</v>
      </c>
      <c r="F238" s="147" t="s">
        <v>1552</v>
      </c>
      <c r="G238" s="148" t="s">
        <v>153</v>
      </c>
      <c r="H238" s="149">
        <v>301.81</v>
      </c>
      <c r="I238" s="150"/>
      <c r="J238" s="151">
        <f>ROUND(I238*H238,2)</f>
        <v>0</v>
      </c>
      <c r="K238" s="152"/>
      <c r="L238" s="33"/>
      <c r="M238" s="153" t="s">
        <v>1</v>
      </c>
      <c r="N238" s="154" t="s">
        <v>38</v>
      </c>
      <c r="O238" s="58"/>
      <c r="P238" s="155">
        <f>O238*H238</f>
        <v>0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7" t="s">
        <v>154</v>
      </c>
      <c r="AT238" s="157" t="s">
        <v>150</v>
      </c>
      <c r="AU238" s="157" t="s">
        <v>83</v>
      </c>
      <c r="AY238" s="17" t="s">
        <v>148</v>
      </c>
      <c r="BE238" s="158">
        <f>IF(N238="základní",J238,0)</f>
        <v>0</v>
      </c>
      <c r="BF238" s="158">
        <f>IF(N238="snížená",J238,0)</f>
        <v>0</v>
      </c>
      <c r="BG238" s="158">
        <f>IF(N238="zákl. přenesená",J238,0)</f>
        <v>0</v>
      </c>
      <c r="BH238" s="158">
        <f>IF(N238="sníž. přenesená",J238,0)</f>
        <v>0</v>
      </c>
      <c r="BI238" s="158">
        <f>IF(N238="nulová",J238,0)</f>
        <v>0</v>
      </c>
      <c r="BJ238" s="17" t="s">
        <v>81</v>
      </c>
      <c r="BK238" s="158">
        <f>ROUND(I238*H238,2)</f>
        <v>0</v>
      </c>
      <c r="BL238" s="17" t="s">
        <v>154</v>
      </c>
      <c r="BM238" s="157" t="s">
        <v>1854</v>
      </c>
    </row>
    <row r="239" spans="1:65" s="13" customFormat="1" ht="10.199999999999999">
      <c r="B239" s="159"/>
      <c r="D239" s="160" t="s">
        <v>156</v>
      </c>
      <c r="E239" s="161" t="s">
        <v>1</v>
      </c>
      <c r="F239" s="162" t="s">
        <v>1853</v>
      </c>
      <c r="H239" s="163">
        <v>301.81</v>
      </c>
      <c r="I239" s="164"/>
      <c r="L239" s="159"/>
      <c r="M239" s="165"/>
      <c r="N239" s="166"/>
      <c r="O239" s="166"/>
      <c r="P239" s="166"/>
      <c r="Q239" s="166"/>
      <c r="R239" s="166"/>
      <c r="S239" s="166"/>
      <c r="T239" s="167"/>
      <c r="AT239" s="161" t="s">
        <v>156</v>
      </c>
      <c r="AU239" s="161" t="s">
        <v>83</v>
      </c>
      <c r="AV239" s="13" t="s">
        <v>83</v>
      </c>
      <c r="AW239" s="13" t="s">
        <v>31</v>
      </c>
      <c r="AX239" s="13" t="s">
        <v>81</v>
      </c>
      <c r="AY239" s="161" t="s">
        <v>148</v>
      </c>
    </row>
    <row r="240" spans="1:65" s="12" customFormat="1" ht="22.8" customHeight="1">
      <c r="B240" s="131"/>
      <c r="D240" s="132" t="s">
        <v>72</v>
      </c>
      <c r="E240" s="142" t="s">
        <v>154</v>
      </c>
      <c r="F240" s="142" t="s">
        <v>299</v>
      </c>
      <c r="I240" s="134"/>
      <c r="J240" s="143">
        <f>BK240</f>
        <v>0</v>
      </c>
      <c r="L240" s="131"/>
      <c r="M240" s="136"/>
      <c r="N240" s="137"/>
      <c r="O240" s="137"/>
      <c r="P240" s="138">
        <f>SUM(P241:P254)</f>
        <v>0</v>
      </c>
      <c r="Q240" s="137"/>
      <c r="R240" s="138">
        <f>SUM(R241:R254)</f>
        <v>86.078518160000002</v>
      </c>
      <c r="S240" s="137"/>
      <c r="T240" s="139">
        <f>SUM(T241:T254)</f>
        <v>0</v>
      </c>
      <c r="AR240" s="132" t="s">
        <v>81</v>
      </c>
      <c r="AT240" s="140" t="s">
        <v>72</v>
      </c>
      <c r="AU240" s="140" t="s">
        <v>81</v>
      </c>
      <c r="AY240" s="132" t="s">
        <v>148</v>
      </c>
      <c r="BK240" s="141">
        <f>SUM(BK241:BK254)</f>
        <v>0</v>
      </c>
    </row>
    <row r="241" spans="1:65" s="2" customFormat="1" ht="16.5" customHeight="1">
      <c r="A241" s="32"/>
      <c r="B241" s="144"/>
      <c r="C241" s="145" t="s">
        <v>332</v>
      </c>
      <c r="D241" s="145" t="s">
        <v>150</v>
      </c>
      <c r="E241" s="146" t="s">
        <v>1217</v>
      </c>
      <c r="F241" s="147" t="s">
        <v>1218</v>
      </c>
      <c r="G241" s="148" t="s">
        <v>165</v>
      </c>
      <c r="H241" s="149">
        <v>1.859</v>
      </c>
      <c r="I241" s="150"/>
      <c r="J241" s="151">
        <f>ROUND(I241*H241,2)</f>
        <v>0</v>
      </c>
      <c r="K241" s="152"/>
      <c r="L241" s="33"/>
      <c r="M241" s="153" t="s">
        <v>1</v>
      </c>
      <c r="N241" s="154" t="s">
        <v>38</v>
      </c>
      <c r="O241" s="58"/>
      <c r="P241" s="155">
        <f>O241*H241</f>
        <v>0</v>
      </c>
      <c r="Q241" s="155">
        <v>1.7034</v>
      </c>
      <c r="R241" s="155">
        <f>Q241*H241</f>
        <v>3.1666205999999999</v>
      </c>
      <c r="S241" s="155">
        <v>0</v>
      </c>
      <c r="T241" s="156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7" t="s">
        <v>154</v>
      </c>
      <c r="AT241" s="157" t="s">
        <v>150</v>
      </c>
      <c r="AU241" s="157" t="s">
        <v>83</v>
      </c>
      <c r="AY241" s="17" t="s">
        <v>148</v>
      </c>
      <c r="BE241" s="158">
        <f>IF(N241="základní",J241,0)</f>
        <v>0</v>
      </c>
      <c r="BF241" s="158">
        <f>IF(N241="snížená",J241,0)</f>
        <v>0</v>
      </c>
      <c r="BG241" s="158">
        <f>IF(N241="zákl. přenesená",J241,0)</f>
        <v>0</v>
      </c>
      <c r="BH241" s="158">
        <f>IF(N241="sníž. přenesená",J241,0)</f>
        <v>0</v>
      </c>
      <c r="BI241" s="158">
        <f>IF(N241="nulová",J241,0)</f>
        <v>0</v>
      </c>
      <c r="BJ241" s="17" t="s">
        <v>81</v>
      </c>
      <c r="BK241" s="158">
        <f>ROUND(I241*H241,2)</f>
        <v>0</v>
      </c>
      <c r="BL241" s="17" t="s">
        <v>154</v>
      </c>
      <c r="BM241" s="157" t="s">
        <v>1855</v>
      </c>
    </row>
    <row r="242" spans="1:65" s="13" customFormat="1" ht="10.199999999999999">
      <c r="B242" s="159"/>
      <c r="D242" s="160" t="s">
        <v>156</v>
      </c>
      <c r="E242" s="161" t="s">
        <v>1</v>
      </c>
      <c r="F242" s="162" t="s">
        <v>1856</v>
      </c>
      <c r="H242" s="163">
        <v>1.8590000000000004</v>
      </c>
      <c r="I242" s="164"/>
      <c r="L242" s="159"/>
      <c r="M242" s="165"/>
      <c r="N242" s="166"/>
      <c r="O242" s="166"/>
      <c r="P242" s="166"/>
      <c r="Q242" s="166"/>
      <c r="R242" s="166"/>
      <c r="S242" s="166"/>
      <c r="T242" s="167"/>
      <c r="AT242" s="161" t="s">
        <v>156</v>
      </c>
      <c r="AU242" s="161" t="s">
        <v>83</v>
      </c>
      <c r="AV242" s="13" t="s">
        <v>83</v>
      </c>
      <c r="AW242" s="13" t="s">
        <v>31</v>
      </c>
      <c r="AX242" s="13" t="s">
        <v>81</v>
      </c>
      <c r="AY242" s="161" t="s">
        <v>148</v>
      </c>
    </row>
    <row r="243" spans="1:65" s="2" customFormat="1" ht="24.15" customHeight="1">
      <c r="A243" s="32"/>
      <c r="B243" s="144"/>
      <c r="C243" s="145" t="s">
        <v>336</v>
      </c>
      <c r="D243" s="145" t="s">
        <v>150</v>
      </c>
      <c r="E243" s="146" t="s">
        <v>301</v>
      </c>
      <c r="F243" s="147" t="s">
        <v>302</v>
      </c>
      <c r="G243" s="148" t="s">
        <v>165</v>
      </c>
      <c r="H243" s="149">
        <v>39.027999999999999</v>
      </c>
      <c r="I243" s="150"/>
      <c r="J243" s="151">
        <f>ROUND(I243*H243,2)</f>
        <v>0</v>
      </c>
      <c r="K243" s="152"/>
      <c r="L243" s="33"/>
      <c r="M243" s="153" t="s">
        <v>1</v>
      </c>
      <c r="N243" s="154" t="s">
        <v>38</v>
      </c>
      <c r="O243" s="58"/>
      <c r="P243" s="155">
        <f>O243*H243</f>
        <v>0</v>
      </c>
      <c r="Q243" s="155">
        <v>1.8907700000000001</v>
      </c>
      <c r="R243" s="155">
        <f>Q243*H243</f>
        <v>73.792971559999998</v>
      </c>
      <c r="S243" s="155">
        <v>0</v>
      </c>
      <c r="T243" s="156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7" t="s">
        <v>154</v>
      </c>
      <c r="AT243" s="157" t="s">
        <v>150</v>
      </c>
      <c r="AU243" s="157" t="s">
        <v>83</v>
      </c>
      <c r="AY243" s="17" t="s">
        <v>148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7" t="s">
        <v>81</v>
      </c>
      <c r="BK243" s="158">
        <f>ROUND(I243*H243,2)</f>
        <v>0</v>
      </c>
      <c r="BL243" s="17" t="s">
        <v>154</v>
      </c>
      <c r="BM243" s="157" t="s">
        <v>1857</v>
      </c>
    </row>
    <row r="244" spans="1:65" s="13" customFormat="1" ht="10.199999999999999">
      <c r="B244" s="159"/>
      <c r="D244" s="160" t="s">
        <v>156</v>
      </c>
      <c r="E244" s="161" t="s">
        <v>1</v>
      </c>
      <c r="F244" s="162" t="s">
        <v>1858</v>
      </c>
      <c r="H244" s="163">
        <v>37.268400000000007</v>
      </c>
      <c r="I244" s="164"/>
      <c r="L244" s="159"/>
      <c r="M244" s="165"/>
      <c r="N244" s="166"/>
      <c r="O244" s="166"/>
      <c r="P244" s="166"/>
      <c r="Q244" s="166"/>
      <c r="R244" s="166"/>
      <c r="S244" s="166"/>
      <c r="T244" s="167"/>
      <c r="AT244" s="161" t="s">
        <v>156</v>
      </c>
      <c r="AU244" s="161" t="s">
        <v>83</v>
      </c>
      <c r="AV244" s="13" t="s">
        <v>83</v>
      </c>
      <c r="AW244" s="13" t="s">
        <v>31</v>
      </c>
      <c r="AX244" s="13" t="s">
        <v>73</v>
      </c>
      <c r="AY244" s="161" t="s">
        <v>148</v>
      </c>
    </row>
    <row r="245" spans="1:65" s="13" customFormat="1" ht="10.199999999999999">
      <c r="B245" s="159"/>
      <c r="D245" s="160" t="s">
        <v>156</v>
      </c>
      <c r="E245" s="161" t="s">
        <v>1</v>
      </c>
      <c r="F245" s="162" t="s">
        <v>1859</v>
      </c>
      <c r="H245" s="163">
        <v>1.7600000000000002</v>
      </c>
      <c r="I245" s="164"/>
      <c r="L245" s="159"/>
      <c r="M245" s="165"/>
      <c r="N245" s="166"/>
      <c r="O245" s="166"/>
      <c r="P245" s="166"/>
      <c r="Q245" s="166"/>
      <c r="R245" s="166"/>
      <c r="S245" s="166"/>
      <c r="T245" s="167"/>
      <c r="AT245" s="161" t="s">
        <v>156</v>
      </c>
      <c r="AU245" s="161" t="s">
        <v>83</v>
      </c>
      <c r="AV245" s="13" t="s">
        <v>83</v>
      </c>
      <c r="AW245" s="13" t="s">
        <v>31</v>
      </c>
      <c r="AX245" s="13" t="s">
        <v>73</v>
      </c>
      <c r="AY245" s="161" t="s">
        <v>148</v>
      </c>
    </row>
    <row r="246" spans="1:65" s="14" customFormat="1" ht="10.199999999999999">
      <c r="B246" s="168"/>
      <c r="D246" s="160" t="s">
        <v>156</v>
      </c>
      <c r="E246" s="169" t="s">
        <v>1</v>
      </c>
      <c r="F246" s="170" t="s">
        <v>182</v>
      </c>
      <c r="H246" s="171">
        <v>39.028400000000005</v>
      </c>
      <c r="I246" s="172"/>
      <c r="L246" s="168"/>
      <c r="M246" s="173"/>
      <c r="N246" s="174"/>
      <c r="O246" s="174"/>
      <c r="P246" s="174"/>
      <c r="Q246" s="174"/>
      <c r="R246" s="174"/>
      <c r="S246" s="174"/>
      <c r="T246" s="175"/>
      <c r="AT246" s="169" t="s">
        <v>156</v>
      </c>
      <c r="AU246" s="169" t="s">
        <v>83</v>
      </c>
      <c r="AV246" s="14" t="s">
        <v>154</v>
      </c>
      <c r="AW246" s="14" t="s">
        <v>31</v>
      </c>
      <c r="AX246" s="14" t="s">
        <v>81</v>
      </c>
      <c r="AY246" s="169" t="s">
        <v>148</v>
      </c>
    </row>
    <row r="247" spans="1:65" s="2" customFormat="1" ht="21.75" customHeight="1">
      <c r="A247" s="32"/>
      <c r="B247" s="144"/>
      <c r="C247" s="145" t="s">
        <v>340</v>
      </c>
      <c r="D247" s="145" t="s">
        <v>150</v>
      </c>
      <c r="E247" s="146" t="s">
        <v>1676</v>
      </c>
      <c r="F247" s="147" t="s">
        <v>1677</v>
      </c>
      <c r="G247" s="148" t="s">
        <v>322</v>
      </c>
      <c r="H247" s="149">
        <v>12</v>
      </c>
      <c r="I247" s="150"/>
      <c r="J247" s="151">
        <f t="shared" ref="J247:J253" si="0">ROUND(I247*H247,2)</f>
        <v>0</v>
      </c>
      <c r="K247" s="152"/>
      <c r="L247" s="33"/>
      <c r="M247" s="153" t="s">
        <v>1</v>
      </c>
      <c r="N247" s="154" t="s">
        <v>38</v>
      </c>
      <c r="O247" s="58"/>
      <c r="P247" s="155">
        <f t="shared" ref="P247:P253" si="1">O247*H247</f>
        <v>0</v>
      </c>
      <c r="Q247" s="155">
        <v>0.22394</v>
      </c>
      <c r="R247" s="155">
        <f t="shared" ref="R247:R253" si="2">Q247*H247</f>
        <v>2.6872799999999999</v>
      </c>
      <c r="S247" s="155">
        <v>0</v>
      </c>
      <c r="T247" s="156">
        <f t="shared" ref="T247:T253" si="3"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7" t="s">
        <v>154</v>
      </c>
      <c r="AT247" s="157" t="s">
        <v>150</v>
      </c>
      <c r="AU247" s="157" t="s">
        <v>83</v>
      </c>
      <c r="AY247" s="17" t="s">
        <v>148</v>
      </c>
      <c r="BE247" s="158">
        <f t="shared" ref="BE247:BE253" si="4">IF(N247="základní",J247,0)</f>
        <v>0</v>
      </c>
      <c r="BF247" s="158">
        <f t="shared" ref="BF247:BF253" si="5">IF(N247="snížená",J247,0)</f>
        <v>0</v>
      </c>
      <c r="BG247" s="158">
        <f t="shared" ref="BG247:BG253" si="6">IF(N247="zákl. přenesená",J247,0)</f>
        <v>0</v>
      </c>
      <c r="BH247" s="158">
        <f t="shared" ref="BH247:BH253" si="7">IF(N247="sníž. přenesená",J247,0)</f>
        <v>0</v>
      </c>
      <c r="BI247" s="158">
        <f t="shared" ref="BI247:BI253" si="8">IF(N247="nulová",J247,0)</f>
        <v>0</v>
      </c>
      <c r="BJ247" s="17" t="s">
        <v>81</v>
      </c>
      <c r="BK247" s="158">
        <f t="shared" ref="BK247:BK253" si="9">ROUND(I247*H247,2)</f>
        <v>0</v>
      </c>
      <c r="BL247" s="17" t="s">
        <v>154</v>
      </c>
      <c r="BM247" s="157" t="s">
        <v>1860</v>
      </c>
    </row>
    <row r="248" spans="1:65" s="2" customFormat="1" ht="24.15" customHeight="1">
      <c r="A248" s="32"/>
      <c r="B248" s="144"/>
      <c r="C248" s="176" t="s">
        <v>345</v>
      </c>
      <c r="D248" s="176" t="s">
        <v>267</v>
      </c>
      <c r="E248" s="177" t="s">
        <v>1861</v>
      </c>
      <c r="F248" s="178" t="s">
        <v>1862</v>
      </c>
      <c r="G248" s="179" t="s">
        <v>322</v>
      </c>
      <c r="H248" s="180">
        <v>5</v>
      </c>
      <c r="I248" s="181"/>
      <c r="J248" s="182">
        <f t="shared" si="0"/>
        <v>0</v>
      </c>
      <c r="K248" s="183"/>
      <c r="L248" s="184"/>
      <c r="M248" s="185" t="s">
        <v>1</v>
      </c>
      <c r="N248" s="186" t="s">
        <v>38</v>
      </c>
      <c r="O248" s="58"/>
      <c r="P248" s="155">
        <f t="shared" si="1"/>
        <v>0</v>
      </c>
      <c r="Q248" s="155">
        <v>3.3000000000000002E-2</v>
      </c>
      <c r="R248" s="155">
        <f t="shared" si="2"/>
        <v>0.16500000000000001</v>
      </c>
      <c r="S248" s="155">
        <v>0</v>
      </c>
      <c r="T248" s="156">
        <f t="shared" si="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230</v>
      </c>
      <c r="AT248" s="157" t="s">
        <v>267</v>
      </c>
      <c r="AU248" s="157" t="s">
        <v>83</v>
      </c>
      <c r="AY248" s="17" t="s">
        <v>148</v>
      </c>
      <c r="BE248" s="158">
        <f t="shared" si="4"/>
        <v>0</v>
      </c>
      <c r="BF248" s="158">
        <f t="shared" si="5"/>
        <v>0</v>
      </c>
      <c r="BG248" s="158">
        <f t="shared" si="6"/>
        <v>0</v>
      </c>
      <c r="BH248" s="158">
        <f t="shared" si="7"/>
        <v>0</v>
      </c>
      <c r="BI248" s="158">
        <f t="shared" si="8"/>
        <v>0</v>
      </c>
      <c r="BJ248" s="17" t="s">
        <v>81</v>
      </c>
      <c r="BK248" s="158">
        <f t="shared" si="9"/>
        <v>0</v>
      </c>
      <c r="BL248" s="17" t="s">
        <v>154</v>
      </c>
      <c r="BM248" s="157" t="s">
        <v>1863</v>
      </c>
    </row>
    <row r="249" spans="1:65" s="2" customFormat="1" ht="24.15" customHeight="1">
      <c r="A249" s="32"/>
      <c r="B249" s="144"/>
      <c r="C249" s="176" t="s">
        <v>349</v>
      </c>
      <c r="D249" s="176" t="s">
        <v>267</v>
      </c>
      <c r="E249" s="177" t="s">
        <v>1864</v>
      </c>
      <c r="F249" s="178" t="s">
        <v>1865</v>
      </c>
      <c r="G249" s="179" t="s">
        <v>322</v>
      </c>
      <c r="H249" s="180">
        <v>1</v>
      </c>
      <c r="I249" s="181"/>
      <c r="J249" s="182">
        <f t="shared" si="0"/>
        <v>0</v>
      </c>
      <c r="K249" s="183"/>
      <c r="L249" s="184"/>
      <c r="M249" s="185" t="s">
        <v>1</v>
      </c>
      <c r="N249" s="186" t="s">
        <v>38</v>
      </c>
      <c r="O249" s="58"/>
      <c r="P249" s="155">
        <f t="shared" si="1"/>
        <v>0</v>
      </c>
      <c r="Q249" s="155">
        <v>4.3999999999999997E-2</v>
      </c>
      <c r="R249" s="155">
        <f t="shared" si="2"/>
        <v>4.3999999999999997E-2</v>
      </c>
      <c r="S249" s="155">
        <v>0</v>
      </c>
      <c r="T249" s="156">
        <f t="shared" si="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230</v>
      </c>
      <c r="AT249" s="157" t="s">
        <v>267</v>
      </c>
      <c r="AU249" s="157" t="s">
        <v>83</v>
      </c>
      <c r="AY249" s="17" t="s">
        <v>148</v>
      </c>
      <c r="BE249" s="158">
        <f t="shared" si="4"/>
        <v>0</v>
      </c>
      <c r="BF249" s="158">
        <f t="shared" si="5"/>
        <v>0</v>
      </c>
      <c r="BG249" s="158">
        <f t="shared" si="6"/>
        <v>0</v>
      </c>
      <c r="BH249" s="158">
        <f t="shared" si="7"/>
        <v>0</v>
      </c>
      <c r="BI249" s="158">
        <f t="shared" si="8"/>
        <v>0</v>
      </c>
      <c r="BJ249" s="17" t="s">
        <v>81</v>
      </c>
      <c r="BK249" s="158">
        <f t="shared" si="9"/>
        <v>0</v>
      </c>
      <c r="BL249" s="17" t="s">
        <v>154</v>
      </c>
      <c r="BM249" s="157" t="s">
        <v>1866</v>
      </c>
    </row>
    <row r="250" spans="1:65" s="2" customFormat="1" ht="24.15" customHeight="1">
      <c r="A250" s="32"/>
      <c r="B250" s="144"/>
      <c r="C250" s="176" t="s">
        <v>353</v>
      </c>
      <c r="D250" s="176" t="s">
        <v>267</v>
      </c>
      <c r="E250" s="177" t="s">
        <v>1867</v>
      </c>
      <c r="F250" s="178" t="s">
        <v>1868</v>
      </c>
      <c r="G250" s="179" t="s">
        <v>322</v>
      </c>
      <c r="H250" s="180">
        <v>6</v>
      </c>
      <c r="I250" s="181"/>
      <c r="J250" s="182">
        <f t="shared" si="0"/>
        <v>0</v>
      </c>
      <c r="K250" s="183"/>
      <c r="L250" s="184"/>
      <c r="M250" s="185" t="s">
        <v>1</v>
      </c>
      <c r="N250" s="186" t="s">
        <v>38</v>
      </c>
      <c r="O250" s="58"/>
      <c r="P250" s="155">
        <f t="shared" si="1"/>
        <v>0</v>
      </c>
      <c r="Q250" s="155">
        <v>5.5E-2</v>
      </c>
      <c r="R250" s="155">
        <f t="shared" si="2"/>
        <v>0.33</v>
      </c>
      <c r="S250" s="155">
        <v>0</v>
      </c>
      <c r="T250" s="156">
        <f t="shared" si="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7" t="s">
        <v>230</v>
      </c>
      <c r="AT250" s="157" t="s">
        <v>267</v>
      </c>
      <c r="AU250" s="157" t="s">
        <v>83</v>
      </c>
      <c r="AY250" s="17" t="s">
        <v>148</v>
      </c>
      <c r="BE250" s="158">
        <f t="shared" si="4"/>
        <v>0</v>
      </c>
      <c r="BF250" s="158">
        <f t="shared" si="5"/>
        <v>0</v>
      </c>
      <c r="BG250" s="158">
        <f t="shared" si="6"/>
        <v>0</v>
      </c>
      <c r="BH250" s="158">
        <f t="shared" si="7"/>
        <v>0</v>
      </c>
      <c r="BI250" s="158">
        <f t="shared" si="8"/>
        <v>0</v>
      </c>
      <c r="BJ250" s="17" t="s">
        <v>81</v>
      </c>
      <c r="BK250" s="158">
        <f t="shared" si="9"/>
        <v>0</v>
      </c>
      <c r="BL250" s="17" t="s">
        <v>154</v>
      </c>
      <c r="BM250" s="157" t="s">
        <v>1869</v>
      </c>
    </row>
    <row r="251" spans="1:65" s="2" customFormat="1" ht="21.75" customHeight="1">
      <c r="A251" s="32"/>
      <c r="B251" s="144"/>
      <c r="C251" s="145" t="s">
        <v>357</v>
      </c>
      <c r="D251" s="145" t="s">
        <v>150</v>
      </c>
      <c r="E251" s="146" t="s">
        <v>1685</v>
      </c>
      <c r="F251" s="147" t="s">
        <v>1686</v>
      </c>
      <c r="G251" s="148" t="s">
        <v>322</v>
      </c>
      <c r="H251" s="149">
        <v>6</v>
      </c>
      <c r="I251" s="150"/>
      <c r="J251" s="151">
        <f t="shared" si="0"/>
        <v>0</v>
      </c>
      <c r="K251" s="152"/>
      <c r="L251" s="33"/>
      <c r="M251" s="153" t="s">
        <v>1</v>
      </c>
      <c r="N251" s="154" t="s">
        <v>38</v>
      </c>
      <c r="O251" s="58"/>
      <c r="P251" s="155">
        <f t="shared" si="1"/>
        <v>0</v>
      </c>
      <c r="Q251" s="155">
        <v>0.22394</v>
      </c>
      <c r="R251" s="155">
        <f t="shared" si="2"/>
        <v>1.3436399999999999</v>
      </c>
      <c r="S251" s="155">
        <v>0</v>
      </c>
      <c r="T251" s="156">
        <f t="shared" si="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154</v>
      </c>
      <c r="AT251" s="157" t="s">
        <v>150</v>
      </c>
      <c r="AU251" s="157" t="s">
        <v>83</v>
      </c>
      <c r="AY251" s="17" t="s">
        <v>148</v>
      </c>
      <c r="BE251" s="158">
        <f t="shared" si="4"/>
        <v>0</v>
      </c>
      <c r="BF251" s="158">
        <f t="shared" si="5"/>
        <v>0</v>
      </c>
      <c r="BG251" s="158">
        <f t="shared" si="6"/>
        <v>0</v>
      </c>
      <c r="BH251" s="158">
        <f t="shared" si="7"/>
        <v>0</v>
      </c>
      <c r="BI251" s="158">
        <f t="shared" si="8"/>
        <v>0</v>
      </c>
      <c r="BJ251" s="17" t="s">
        <v>81</v>
      </c>
      <c r="BK251" s="158">
        <f t="shared" si="9"/>
        <v>0</v>
      </c>
      <c r="BL251" s="17" t="s">
        <v>154</v>
      </c>
      <c r="BM251" s="157" t="s">
        <v>1870</v>
      </c>
    </row>
    <row r="252" spans="1:65" s="2" customFormat="1" ht="24.15" customHeight="1">
      <c r="A252" s="32"/>
      <c r="B252" s="144"/>
      <c r="C252" s="176" t="s">
        <v>361</v>
      </c>
      <c r="D252" s="176" t="s">
        <v>267</v>
      </c>
      <c r="E252" s="177" t="s">
        <v>1871</v>
      </c>
      <c r="F252" s="178" t="s">
        <v>1872</v>
      </c>
      <c r="G252" s="179" t="s">
        <v>322</v>
      </c>
      <c r="H252" s="180">
        <v>6</v>
      </c>
      <c r="I252" s="181"/>
      <c r="J252" s="182">
        <f t="shared" si="0"/>
        <v>0</v>
      </c>
      <c r="K252" s="183"/>
      <c r="L252" s="184"/>
      <c r="M252" s="185" t="s">
        <v>1</v>
      </c>
      <c r="N252" s="186" t="s">
        <v>38</v>
      </c>
      <c r="O252" s="58"/>
      <c r="P252" s="155">
        <f t="shared" si="1"/>
        <v>0</v>
      </c>
      <c r="Q252" s="155">
        <v>6.6000000000000003E-2</v>
      </c>
      <c r="R252" s="155">
        <f t="shared" si="2"/>
        <v>0.39600000000000002</v>
      </c>
      <c r="S252" s="155">
        <v>0</v>
      </c>
      <c r="T252" s="156">
        <f t="shared" si="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7" t="s">
        <v>230</v>
      </c>
      <c r="AT252" s="157" t="s">
        <v>267</v>
      </c>
      <c r="AU252" s="157" t="s">
        <v>83</v>
      </c>
      <c r="AY252" s="17" t="s">
        <v>148</v>
      </c>
      <c r="BE252" s="158">
        <f t="shared" si="4"/>
        <v>0</v>
      </c>
      <c r="BF252" s="158">
        <f t="shared" si="5"/>
        <v>0</v>
      </c>
      <c r="BG252" s="158">
        <f t="shared" si="6"/>
        <v>0</v>
      </c>
      <c r="BH252" s="158">
        <f t="shared" si="7"/>
        <v>0</v>
      </c>
      <c r="BI252" s="158">
        <f t="shared" si="8"/>
        <v>0</v>
      </c>
      <c r="BJ252" s="17" t="s">
        <v>81</v>
      </c>
      <c r="BK252" s="158">
        <f t="shared" si="9"/>
        <v>0</v>
      </c>
      <c r="BL252" s="17" t="s">
        <v>154</v>
      </c>
      <c r="BM252" s="157" t="s">
        <v>1873</v>
      </c>
    </row>
    <row r="253" spans="1:65" s="2" customFormat="1" ht="24.15" customHeight="1">
      <c r="A253" s="32"/>
      <c r="B253" s="144"/>
      <c r="C253" s="145" t="s">
        <v>367</v>
      </c>
      <c r="D253" s="145" t="s">
        <v>150</v>
      </c>
      <c r="E253" s="146" t="s">
        <v>1225</v>
      </c>
      <c r="F253" s="147" t="s">
        <v>1226</v>
      </c>
      <c r="G253" s="148" t="s">
        <v>165</v>
      </c>
      <c r="H253" s="149">
        <v>1.859</v>
      </c>
      <c r="I253" s="150"/>
      <c r="J253" s="151">
        <f t="shared" si="0"/>
        <v>0</v>
      </c>
      <c r="K253" s="152"/>
      <c r="L253" s="33"/>
      <c r="M253" s="153" t="s">
        <v>1</v>
      </c>
      <c r="N253" s="154" t="s">
        <v>38</v>
      </c>
      <c r="O253" s="58"/>
      <c r="P253" s="155">
        <f t="shared" si="1"/>
        <v>0</v>
      </c>
      <c r="Q253" s="155">
        <v>2.234</v>
      </c>
      <c r="R253" s="155">
        <f t="shared" si="2"/>
        <v>4.1530059999999995</v>
      </c>
      <c r="S253" s="155">
        <v>0</v>
      </c>
      <c r="T253" s="156">
        <f t="shared" si="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154</v>
      </c>
      <c r="AT253" s="157" t="s">
        <v>150</v>
      </c>
      <c r="AU253" s="157" t="s">
        <v>83</v>
      </c>
      <c r="AY253" s="17" t="s">
        <v>148</v>
      </c>
      <c r="BE253" s="158">
        <f t="shared" si="4"/>
        <v>0</v>
      </c>
      <c r="BF253" s="158">
        <f t="shared" si="5"/>
        <v>0</v>
      </c>
      <c r="BG253" s="158">
        <f t="shared" si="6"/>
        <v>0</v>
      </c>
      <c r="BH253" s="158">
        <f t="shared" si="7"/>
        <v>0</v>
      </c>
      <c r="BI253" s="158">
        <f t="shared" si="8"/>
        <v>0</v>
      </c>
      <c r="BJ253" s="17" t="s">
        <v>81</v>
      </c>
      <c r="BK253" s="158">
        <f t="shared" si="9"/>
        <v>0</v>
      </c>
      <c r="BL253" s="17" t="s">
        <v>154</v>
      </c>
      <c r="BM253" s="157" t="s">
        <v>1874</v>
      </c>
    </row>
    <row r="254" spans="1:65" s="13" customFormat="1" ht="10.199999999999999">
      <c r="B254" s="159"/>
      <c r="D254" s="160" t="s">
        <v>156</v>
      </c>
      <c r="E254" s="161" t="s">
        <v>1</v>
      </c>
      <c r="F254" s="162" t="s">
        <v>1856</v>
      </c>
      <c r="H254" s="163">
        <v>1.8590000000000004</v>
      </c>
      <c r="I254" s="164"/>
      <c r="L254" s="159"/>
      <c r="M254" s="165"/>
      <c r="N254" s="166"/>
      <c r="O254" s="166"/>
      <c r="P254" s="166"/>
      <c r="Q254" s="166"/>
      <c r="R254" s="166"/>
      <c r="S254" s="166"/>
      <c r="T254" s="167"/>
      <c r="AT254" s="161" t="s">
        <v>156</v>
      </c>
      <c r="AU254" s="161" t="s">
        <v>83</v>
      </c>
      <c r="AV254" s="13" t="s">
        <v>83</v>
      </c>
      <c r="AW254" s="13" t="s">
        <v>31</v>
      </c>
      <c r="AX254" s="13" t="s">
        <v>81</v>
      </c>
      <c r="AY254" s="161" t="s">
        <v>148</v>
      </c>
    </row>
    <row r="255" spans="1:65" s="12" customFormat="1" ht="22.8" customHeight="1">
      <c r="B255" s="131"/>
      <c r="D255" s="132" t="s">
        <v>72</v>
      </c>
      <c r="E255" s="142" t="s">
        <v>230</v>
      </c>
      <c r="F255" s="142" t="s">
        <v>305</v>
      </c>
      <c r="I255" s="134"/>
      <c r="J255" s="143">
        <f>BK255</f>
        <v>0</v>
      </c>
      <c r="L255" s="131"/>
      <c r="M255" s="136"/>
      <c r="N255" s="137"/>
      <c r="O255" s="137"/>
      <c r="P255" s="138">
        <f>SUM(P256:P295)</f>
        <v>0</v>
      </c>
      <c r="Q255" s="137"/>
      <c r="R255" s="138">
        <f>SUM(R256:R295)</f>
        <v>52.662444430000001</v>
      </c>
      <c r="S255" s="137"/>
      <c r="T255" s="139">
        <f>SUM(T256:T295)</f>
        <v>2.0623199999999997</v>
      </c>
      <c r="AR255" s="132" t="s">
        <v>81</v>
      </c>
      <c r="AT255" s="140" t="s">
        <v>72</v>
      </c>
      <c r="AU255" s="140" t="s">
        <v>81</v>
      </c>
      <c r="AY255" s="132" t="s">
        <v>148</v>
      </c>
      <c r="BK255" s="141">
        <f>SUM(BK256:BK295)</f>
        <v>0</v>
      </c>
    </row>
    <row r="256" spans="1:65" s="2" customFormat="1" ht="33" customHeight="1">
      <c r="A256" s="32"/>
      <c r="B256" s="144"/>
      <c r="C256" s="145" t="s">
        <v>524</v>
      </c>
      <c r="D256" s="145" t="s">
        <v>150</v>
      </c>
      <c r="E256" s="146" t="s">
        <v>1875</v>
      </c>
      <c r="F256" s="147" t="s">
        <v>1876</v>
      </c>
      <c r="G256" s="148" t="s">
        <v>153</v>
      </c>
      <c r="H256" s="149">
        <v>16</v>
      </c>
      <c r="I256" s="150"/>
      <c r="J256" s="151">
        <f>ROUND(I256*H256,2)</f>
        <v>0</v>
      </c>
      <c r="K256" s="152"/>
      <c r="L256" s="33"/>
      <c r="M256" s="153" t="s">
        <v>1</v>
      </c>
      <c r="N256" s="154" t="s">
        <v>38</v>
      </c>
      <c r="O256" s="58"/>
      <c r="P256" s="155">
        <f>O256*H256</f>
        <v>0</v>
      </c>
      <c r="Q256" s="155">
        <v>0</v>
      </c>
      <c r="R256" s="155">
        <f>Q256*H256</f>
        <v>0</v>
      </c>
      <c r="S256" s="155">
        <v>0</v>
      </c>
      <c r="T256" s="15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154</v>
      </c>
      <c r="AT256" s="157" t="s">
        <v>150</v>
      </c>
      <c r="AU256" s="157" t="s">
        <v>83</v>
      </c>
      <c r="AY256" s="17" t="s">
        <v>148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81</v>
      </c>
      <c r="BK256" s="158">
        <f>ROUND(I256*H256,2)</f>
        <v>0</v>
      </c>
      <c r="BL256" s="17" t="s">
        <v>154</v>
      </c>
      <c r="BM256" s="157" t="s">
        <v>1877</v>
      </c>
    </row>
    <row r="257" spans="1:65" s="2" customFormat="1" ht="21.75" customHeight="1">
      <c r="A257" s="32"/>
      <c r="B257" s="144"/>
      <c r="C257" s="176" t="s">
        <v>528</v>
      </c>
      <c r="D257" s="176" t="s">
        <v>267</v>
      </c>
      <c r="E257" s="177" t="s">
        <v>1878</v>
      </c>
      <c r="F257" s="178" t="s">
        <v>1879</v>
      </c>
      <c r="G257" s="179" t="s">
        <v>153</v>
      </c>
      <c r="H257" s="180">
        <v>16.239999999999998</v>
      </c>
      <c r="I257" s="181"/>
      <c r="J257" s="182">
        <f>ROUND(I257*H257,2)</f>
        <v>0</v>
      </c>
      <c r="K257" s="183"/>
      <c r="L257" s="184"/>
      <c r="M257" s="185" t="s">
        <v>1</v>
      </c>
      <c r="N257" s="186" t="s">
        <v>38</v>
      </c>
      <c r="O257" s="58"/>
      <c r="P257" s="155">
        <f>O257*H257</f>
        <v>0</v>
      </c>
      <c r="Q257" s="155">
        <v>1.47E-3</v>
      </c>
      <c r="R257" s="155">
        <f>Q257*H257</f>
        <v>2.3872799999999996E-2</v>
      </c>
      <c r="S257" s="155">
        <v>0</v>
      </c>
      <c r="T257" s="156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7" t="s">
        <v>230</v>
      </c>
      <c r="AT257" s="157" t="s">
        <v>267</v>
      </c>
      <c r="AU257" s="157" t="s">
        <v>83</v>
      </c>
      <c r="AY257" s="17" t="s">
        <v>148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7" t="s">
        <v>81</v>
      </c>
      <c r="BK257" s="158">
        <f>ROUND(I257*H257,2)</f>
        <v>0</v>
      </c>
      <c r="BL257" s="17" t="s">
        <v>154</v>
      </c>
      <c r="BM257" s="157" t="s">
        <v>1880</v>
      </c>
    </row>
    <row r="258" spans="1:65" s="13" customFormat="1" ht="10.199999999999999">
      <c r="B258" s="159"/>
      <c r="D258" s="160" t="s">
        <v>156</v>
      </c>
      <c r="F258" s="162" t="s">
        <v>1881</v>
      </c>
      <c r="H258" s="163">
        <v>16.239999999999998</v>
      </c>
      <c r="I258" s="164"/>
      <c r="L258" s="159"/>
      <c r="M258" s="165"/>
      <c r="N258" s="166"/>
      <c r="O258" s="166"/>
      <c r="P258" s="166"/>
      <c r="Q258" s="166"/>
      <c r="R258" s="166"/>
      <c r="S258" s="166"/>
      <c r="T258" s="167"/>
      <c r="AT258" s="161" t="s">
        <v>156</v>
      </c>
      <c r="AU258" s="161" t="s">
        <v>83</v>
      </c>
      <c r="AV258" s="13" t="s">
        <v>83</v>
      </c>
      <c r="AW258" s="13" t="s">
        <v>3</v>
      </c>
      <c r="AX258" s="13" t="s">
        <v>81</v>
      </c>
      <c r="AY258" s="161" t="s">
        <v>148</v>
      </c>
    </row>
    <row r="259" spans="1:65" s="2" customFormat="1" ht="33" customHeight="1">
      <c r="A259" s="32"/>
      <c r="B259" s="144"/>
      <c r="C259" s="145" t="s">
        <v>533</v>
      </c>
      <c r="D259" s="145" t="s">
        <v>150</v>
      </c>
      <c r="E259" s="146" t="s">
        <v>1579</v>
      </c>
      <c r="F259" s="147" t="s">
        <v>1580</v>
      </c>
      <c r="G259" s="148" t="s">
        <v>153</v>
      </c>
      <c r="H259" s="149">
        <v>286.68</v>
      </c>
      <c r="I259" s="150"/>
      <c r="J259" s="151">
        <f t="shared" ref="J259:J265" si="10">ROUND(I259*H259,2)</f>
        <v>0</v>
      </c>
      <c r="K259" s="152"/>
      <c r="L259" s="33"/>
      <c r="M259" s="153" t="s">
        <v>1</v>
      </c>
      <c r="N259" s="154" t="s">
        <v>38</v>
      </c>
      <c r="O259" s="58"/>
      <c r="P259" s="155">
        <f t="shared" ref="P259:P265" si="11">O259*H259</f>
        <v>0</v>
      </c>
      <c r="Q259" s="155">
        <v>2.0000000000000002E-5</v>
      </c>
      <c r="R259" s="155">
        <f t="shared" ref="R259:R265" si="12">Q259*H259</f>
        <v>5.733600000000001E-3</v>
      </c>
      <c r="S259" s="155">
        <v>0</v>
      </c>
      <c r="T259" s="156">
        <f t="shared" ref="T259:T265" si="13"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7" t="s">
        <v>154</v>
      </c>
      <c r="AT259" s="157" t="s">
        <v>150</v>
      </c>
      <c r="AU259" s="157" t="s">
        <v>83</v>
      </c>
      <c r="AY259" s="17" t="s">
        <v>148</v>
      </c>
      <c r="BE259" s="158">
        <f t="shared" ref="BE259:BE265" si="14">IF(N259="základní",J259,0)</f>
        <v>0</v>
      </c>
      <c r="BF259" s="158">
        <f t="shared" ref="BF259:BF265" si="15">IF(N259="snížená",J259,0)</f>
        <v>0</v>
      </c>
      <c r="BG259" s="158">
        <f t="shared" ref="BG259:BG265" si="16">IF(N259="zákl. přenesená",J259,0)</f>
        <v>0</v>
      </c>
      <c r="BH259" s="158">
        <f t="shared" ref="BH259:BH265" si="17">IF(N259="sníž. přenesená",J259,0)</f>
        <v>0</v>
      </c>
      <c r="BI259" s="158">
        <f t="shared" ref="BI259:BI265" si="18">IF(N259="nulová",J259,0)</f>
        <v>0</v>
      </c>
      <c r="BJ259" s="17" t="s">
        <v>81</v>
      </c>
      <c r="BK259" s="158">
        <f t="shared" ref="BK259:BK265" si="19">ROUND(I259*H259,2)</f>
        <v>0</v>
      </c>
      <c r="BL259" s="17" t="s">
        <v>154</v>
      </c>
      <c r="BM259" s="157" t="s">
        <v>1882</v>
      </c>
    </row>
    <row r="260" spans="1:65" s="2" customFormat="1" ht="24.15" customHeight="1">
      <c r="A260" s="32"/>
      <c r="B260" s="144"/>
      <c r="C260" s="176" t="s">
        <v>536</v>
      </c>
      <c r="D260" s="176" t="s">
        <v>267</v>
      </c>
      <c r="E260" s="177" t="s">
        <v>1883</v>
      </c>
      <c r="F260" s="178" t="s">
        <v>1884</v>
      </c>
      <c r="G260" s="179" t="s">
        <v>153</v>
      </c>
      <c r="H260" s="180">
        <v>15</v>
      </c>
      <c r="I260" s="181"/>
      <c r="J260" s="182">
        <f t="shared" si="10"/>
        <v>0</v>
      </c>
      <c r="K260" s="183"/>
      <c r="L260" s="184"/>
      <c r="M260" s="185" t="s">
        <v>1</v>
      </c>
      <c r="N260" s="186" t="s">
        <v>38</v>
      </c>
      <c r="O260" s="58"/>
      <c r="P260" s="155">
        <f t="shared" si="11"/>
        <v>0</v>
      </c>
      <c r="Q260" s="155">
        <v>1.4239999999999999E-2</v>
      </c>
      <c r="R260" s="155">
        <f t="shared" si="12"/>
        <v>0.21359999999999998</v>
      </c>
      <c r="S260" s="155">
        <v>0</v>
      </c>
      <c r="T260" s="156">
        <f t="shared" si="1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7" t="s">
        <v>230</v>
      </c>
      <c r="AT260" s="157" t="s">
        <v>267</v>
      </c>
      <c r="AU260" s="157" t="s">
        <v>83</v>
      </c>
      <c r="AY260" s="17" t="s">
        <v>148</v>
      </c>
      <c r="BE260" s="158">
        <f t="shared" si="14"/>
        <v>0</v>
      </c>
      <c r="BF260" s="158">
        <f t="shared" si="15"/>
        <v>0</v>
      </c>
      <c r="BG260" s="158">
        <f t="shared" si="16"/>
        <v>0</v>
      </c>
      <c r="BH260" s="158">
        <f t="shared" si="17"/>
        <v>0</v>
      </c>
      <c r="BI260" s="158">
        <f t="shared" si="18"/>
        <v>0</v>
      </c>
      <c r="BJ260" s="17" t="s">
        <v>81</v>
      </c>
      <c r="BK260" s="158">
        <f t="shared" si="19"/>
        <v>0</v>
      </c>
      <c r="BL260" s="17" t="s">
        <v>154</v>
      </c>
      <c r="BM260" s="157" t="s">
        <v>1885</v>
      </c>
    </row>
    <row r="261" spans="1:65" s="2" customFormat="1" ht="24.15" customHeight="1">
      <c r="A261" s="32"/>
      <c r="B261" s="144"/>
      <c r="C261" s="176" t="s">
        <v>541</v>
      </c>
      <c r="D261" s="176" t="s">
        <v>267</v>
      </c>
      <c r="E261" s="177" t="s">
        <v>1886</v>
      </c>
      <c r="F261" s="178" t="s">
        <v>1887</v>
      </c>
      <c r="G261" s="179" t="s">
        <v>153</v>
      </c>
      <c r="H261" s="180">
        <v>39</v>
      </c>
      <c r="I261" s="181"/>
      <c r="J261" s="182">
        <f t="shared" si="10"/>
        <v>0</v>
      </c>
      <c r="K261" s="183"/>
      <c r="L261" s="184"/>
      <c r="M261" s="185" t="s">
        <v>1</v>
      </c>
      <c r="N261" s="186" t="s">
        <v>38</v>
      </c>
      <c r="O261" s="58"/>
      <c r="P261" s="155">
        <f t="shared" si="11"/>
        <v>0</v>
      </c>
      <c r="Q261" s="155">
        <v>1.3129999999999999E-2</v>
      </c>
      <c r="R261" s="155">
        <f t="shared" si="12"/>
        <v>0.51207000000000003</v>
      </c>
      <c r="S261" s="155">
        <v>0</v>
      </c>
      <c r="T261" s="156">
        <f t="shared" si="1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230</v>
      </c>
      <c r="AT261" s="157" t="s">
        <v>267</v>
      </c>
      <c r="AU261" s="157" t="s">
        <v>83</v>
      </c>
      <c r="AY261" s="17" t="s">
        <v>148</v>
      </c>
      <c r="BE261" s="158">
        <f t="shared" si="14"/>
        <v>0</v>
      </c>
      <c r="BF261" s="158">
        <f t="shared" si="15"/>
        <v>0</v>
      </c>
      <c r="BG261" s="158">
        <f t="shared" si="16"/>
        <v>0</v>
      </c>
      <c r="BH261" s="158">
        <f t="shared" si="17"/>
        <v>0</v>
      </c>
      <c r="BI261" s="158">
        <f t="shared" si="18"/>
        <v>0</v>
      </c>
      <c r="BJ261" s="17" t="s">
        <v>81</v>
      </c>
      <c r="BK261" s="158">
        <f t="shared" si="19"/>
        <v>0</v>
      </c>
      <c r="BL261" s="17" t="s">
        <v>154</v>
      </c>
      <c r="BM261" s="157" t="s">
        <v>1888</v>
      </c>
    </row>
    <row r="262" spans="1:65" s="2" customFormat="1" ht="24.15" customHeight="1">
      <c r="A262" s="32"/>
      <c r="B262" s="144"/>
      <c r="C262" s="176" t="s">
        <v>753</v>
      </c>
      <c r="D262" s="176" t="s">
        <v>267</v>
      </c>
      <c r="E262" s="177" t="s">
        <v>1889</v>
      </c>
      <c r="F262" s="178" t="s">
        <v>1890</v>
      </c>
      <c r="G262" s="179" t="s">
        <v>153</v>
      </c>
      <c r="H262" s="180">
        <v>252</v>
      </c>
      <c r="I262" s="181"/>
      <c r="J262" s="182">
        <f t="shared" si="10"/>
        <v>0</v>
      </c>
      <c r="K262" s="183"/>
      <c r="L262" s="184"/>
      <c r="M262" s="185" t="s">
        <v>1</v>
      </c>
      <c r="N262" s="186" t="s">
        <v>38</v>
      </c>
      <c r="O262" s="58"/>
      <c r="P262" s="155">
        <f t="shared" si="11"/>
        <v>0</v>
      </c>
      <c r="Q262" s="155">
        <v>1.29E-2</v>
      </c>
      <c r="R262" s="155">
        <f t="shared" si="12"/>
        <v>3.2507999999999999</v>
      </c>
      <c r="S262" s="155">
        <v>0</v>
      </c>
      <c r="T262" s="156">
        <f t="shared" si="1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230</v>
      </c>
      <c r="AT262" s="157" t="s">
        <v>267</v>
      </c>
      <c r="AU262" s="157" t="s">
        <v>83</v>
      </c>
      <c r="AY262" s="17" t="s">
        <v>148</v>
      </c>
      <c r="BE262" s="158">
        <f t="shared" si="14"/>
        <v>0</v>
      </c>
      <c r="BF262" s="158">
        <f t="shared" si="15"/>
        <v>0</v>
      </c>
      <c r="BG262" s="158">
        <f t="shared" si="16"/>
        <v>0</v>
      </c>
      <c r="BH262" s="158">
        <f t="shared" si="17"/>
        <v>0</v>
      </c>
      <c r="BI262" s="158">
        <f t="shared" si="18"/>
        <v>0</v>
      </c>
      <c r="BJ262" s="17" t="s">
        <v>81</v>
      </c>
      <c r="BK262" s="158">
        <f t="shared" si="19"/>
        <v>0</v>
      </c>
      <c r="BL262" s="17" t="s">
        <v>154</v>
      </c>
      <c r="BM262" s="157" t="s">
        <v>1891</v>
      </c>
    </row>
    <row r="263" spans="1:65" s="2" customFormat="1" ht="24.15" customHeight="1">
      <c r="A263" s="32"/>
      <c r="B263" s="144"/>
      <c r="C263" s="145" t="s">
        <v>757</v>
      </c>
      <c r="D263" s="145" t="s">
        <v>150</v>
      </c>
      <c r="E263" s="146" t="s">
        <v>1892</v>
      </c>
      <c r="F263" s="147" t="s">
        <v>1893</v>
      </c>
      <c r="G263" s="148" t="s">
        <v>153</v>
      </c>
      <c r="H263" s="149">
        <v>45</v>
      </c>
      <c r="I263" s="150"/>
      <c r="J263" s="151">
        <f t="shared" si="10"/>
        <v>0</v>
      </c>
      <c r="K263" s="152"/>
      <c r="L263" s="33"/>
      <c r="M263" s="153" t="s">
        <v>1</v>
      </c>
      <c r="N263" s="154" t="s">
        <v>38</v>
      </c>
      <c r="O263" s="58"/>
      <c r="P263" s="155">
        <f t="shared" si="11"/>
        <v>0</v>
      </c>
      <c r="Q263" s="155">
        <v>0</v>
      </c>
      <c r="R263" s="155">
        <f t="shared" si="12"/>
        <v>0</v>
      </c>
      <c r="S263" s="155">
        <v>1.4999999999999999E-2</v>
      </c>
      <c r="T263" s="156">
        <f t="shared" si="13"/>
        <v>0.67499999999999993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7" t="s">
        <v>154</v>
      </c>
      <c r="AT263" s="157" t="s">
        <v>150</v>
      </c>
      <c r="AU263" s="157" t="s">
        <v>83</v>
      </c>
      <c r="AY263" s="17" t="s">
        <v>148</v>
      </c>
      <c r="BE263" s="158">
        <f t="shared" si="14"/>
        <v>0</v>
      </c>
      <c r="BF263" s="158">
        <f t="shared" si="15"/>
        <v>0</v>
      </c>
      <c r="BG263" s="158">
        <f t="shared" si="16"/>
        <v>0</v>
      </c>
      <c r="BH263" s="158">
        <f t="shared" si="17"/>
        <v>0</v>
      </c>
      <c r="BI263" s="158">
        <f t="shared" si="18"/>
        <v>0</v>
      </c>
      <c r="BJ263" s="17" t="s">
        <v>81</v>
      </c>
      <c r="BK263" s="158">
        <f t="shared" si="19"/>
        <v>0</v>
      </c>
      <c r="BL263" s="17" t="s">
        <v>154</v>
      </c>
      <c r="BM263" s="157" t="s">
        <v>1894</v>
      </c>
    </row>
    <row r="264" spans="1:65" s="2" customFormat="1" ht="33" customHeight="1">
      <c r="A264" s="32"/>
      <c r="B264" s="144"/>
      <c r="C264" s="145" t="s">
        <v>761</v>
      </c>
      <c r="D264" s="145" t="s">
        <v>150</v>
      </c>
      <c r="E264" s="146" t="s">
        <v>1895</v>
      </c>
      <c r="F264" s="147" t="s">
        <v>1896</v>
      </c>
      <c r="G264" s="148" t="s">
        <v>153</v>
      </c>
      <c r="H264" s="149">
        <v>15.13</v>
      </c>
      <c r="I264" s="150"/>
      <c r="J264" s="151">
        <f t="shared" si="10"/>
        <v>0</v>
      </c>
      <c r="K264" s="152"/>
      <c r="L264" s="33"/>
      <c r="M264" s="153" t="s">
        <v>1</v>
      </c>
      <c r="N264" s="154" t="s">
        <v>38</v>
      </c>
      <c r="O264" s="58"/>
      <c r="P264" s="155">
        <f t="shared" si="11"/>
        <v>0</v>
      </c>
      <c r="Q264" s="155">
        <v>0</v>
      </c>
      <c r="R264" s="155">
        <f t="shared" si="12"/>
        <v>0</v>
      </c>
      <c r="S264" s="155">
        <v>0</v>
      </c>
      <c r="T264" s="156">
        <f t="shared" si="1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154</v>
      </c>
      <c r="AT264" s="157" t="s">
        <v>150</v>
      </c>
      <c r="AU264" s="157" t="s">
        <v>83</v>
      </c>
      <c r="AY264" s="17" t="s">
        <v>148</v>
      </c>
      <c r="BE264" s="158">
        <f t="shared" si="14"/>
        <v>0</v>
      </c>
      <c r="BF264" s="158">
        <f t="shared" si="15"/>
        <v>0</v>
      </c>
      <c r="BG264" s="158">
        <f t="shared" si="16"/>
        <v>0</v>
      </c>
      <c r="BH264" s="158">
        <f t="shared" si="17"/>
        <v>0</v>
      </c>
      <c r="BI264" s="158">
        <f t="shared" si="18"/>
        <v>0</v>
      </c>
      <c r="BJ264" s="17" t="s">
        <v>81</v>
      </c>
      <c r="BK264" s="158">
        <f t="shared" si="19"/>
        <v>0</v>
      </c>
      <c r="BL264" s="17" t="s">
        <v>154</v>
      </c>
      <c r="BM264" s="157" t="s">
        <v>1897</v>
      </c>
    </row>
    <row r="265" spans="1:65" s="2" customFormat="1" ht="16.5" customHeight="1">
      <c r="A265" s="32"/>
      <c r="B265" s="144"/>
      <c r="C265" s="176" t="s">
        <v>765</v>
      </c>
      <c r="D265" s="176" t="s">
        <v>267</v>
      </c>
      <c r="E265" s="177" t="s">
        <v>1898</v>
      </c>
      <c r="F265" s="178" t="s">
        <v>1899</v>
      </c>
      <c r="G265" s="179" t="s">
        <v>153</v>
      </c>
      <c r="H265" s="180">
        <v>15.356999999999999</v>
      </c>
      <c r="I265" s="181"/>
      <c r="J265" s="182">
        <f t="shared" si="10"/>
        <v>0</v>
      </c>
      <c r="K265" s="183"/>
      <c r="L265" s="184"/>
      <c r="M265" s="185" t="s">
        <v>1</v>
      </c>
      <c r="N265" s="186" t="s">
        <v>38</v>
      </c>
      <c r="O265" s="58"/>
      <c r="P265" s="155">
        <f t="shared" si="11"/>
        <v>0</v>
      </c>
      <c r="Q265" s="155">
        <v>1.7590000000000001E-2</v>
      </c>
      <c r="R265" s="155">
        <f t="shared" si="12"/>
        <v>0.27012963000000001</v>
      </c>
      <c r="S265" s="155">
        <v>0</v>
      </c>
      <c r="T265" s="156">
        <f t="shared" si="1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7" t="s">
        <v>230</v>
      </c>
      <c r="AT265" s="157" t="s">
        <v>267</v>
      </c>
      <c r="AU265" s="157" t="s">
        <v>83</v>
      </c>
      <c r="AY265" s="17" t="s">
        <v>148</v>
      </c>
      <c r="BE265" s="158">
        <f t="shared" si="14"/>
        <v>0</v>
      </c>
      <c r="BF265" s="158">
        <f t="shared" si="15"/>
        <v>0</v>
      </c>
      <c r="BG265" s="158">
        <f t="shared" si="16"/>
        <v>0</v>
      </c>
      <c r="BH265" s="158">
        <f t="shared" si="17"/>
        <v>0</v>
      </c>
      <c r="BI265" s="158">
        <f t="shared" si="18"/>
        <v>0</v>
      </c>
      <c r="BJ265" s="17" t="s">
        <v>81</v>
      </c>
      <c r="BK265" s="158">
        <f t="shared" si="19"/>
        <v>0</v>
      </c>
      <c r="BL265" s="17" t="s">
        <v>154</v>
      </c>
      <c r="BM265" s="157" t="s">
        <v>1900</v>
      </c>
    </row>
    <row r="266" spans="1:65" s="13" customFormat="1" ht="10.199999999999999">
      <c r="B266" s="159"/>
      <c r="D266" s="160" t="s">
        <v>156</v>
      </c>
      <c r="F266" s="162" t="s">
        <v>1901</v>
      </c>
      <c r="H266" s="163">
        <v>15.356999999999999</v>
      </c>
      <c r="I266" s="164"/>
      <c r="L266" s="159"/>
      <c r="M266" s="165"/>
      <c r="N266" s="166"/>
      <c r="O266" s="166"/>
      <c r="P266" s="166"/>
      <c r="Q266" s="166"/>
      <c r="R266" s="166"/>
      <c r="S266" s="166"/>
      <c r="T266" s="167"/>
      <c r="AT266" s="161" t="s">
        <v>156</v>
      </c>
      <c r="AU266" s="161" t="s">
        <v>83</v>
      </c>
      <c r="AV266" s="13" t="s">
        <v>83</v>
      </c>
      <c r="AW266" s="13" t="s">
        <v>3</v>
      </c>
      <c r="AX266" s="13" t="s">
        <v>81</v>
      </c>
      <c r="AY266" s="161" t="s">
        <v>148</v>
      </c>
    </row>
    <row r="267" spans="1:65" s="2" customFormat="1" ht="16.5" customHeight="1">
      <c r="A267" s="32"/>
      <c r="B267" s="144"/>
      <c r="C267" s="145" t="s">
        <v>769</v>
      </c>
      <c r="D267" s="145" t="s">
        <v>150</v>
      </c>
      <c r="E267" s="146" t="s">
        <v>333</v>
      </c>
      <c r="F267" s="147" t="s">
        <v>334</v>
      </c>
      <c r="G267" s="148" t="s">
        <v>322</v>
      </c>
      <c r="H267" s="149">
        <v>15</v>
      </c>
      <c r="I267" s="150"/>
      <c r="J267" s="151">
        <f>ROUND(I267*H267,2)</f>
        <v>0</v>
      </c>
      <c r="K267" s="152"/>
      <c r="L267" s="33"/>
      <c r="M267" s="153" t="s">
        <v>1</v>
      </c>
      <c r="N267" s="154" t="s">
        <v>38</v>
      </c>
      <c r="O267" s="58"/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7" t="s">
        <v>154</v>
      </c>
      <c r="AT267" s="157" t="s">
        <v>150</v>
      </c>
      <c r="AU267" s="157" t="s">
        <v>83</v>
      </c>
      <c r="AY267" s="17" t="s">
        <v>148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7" t="s">
        <v>81</v>
      </c>
      <c r="BK267" s="158">
        <f>ROUND(I267*H267,2)</f>
        <v>0</v>
      </c>
      <c r="BL267" s="17" t="s">
        <v>154</v>
      </c>
      <c r="BM267" s="157" t="s">
        <v>1902</v>
      </c>
    </row>
    <row r="268" spans="1:65" s="2" customFormat="1" ht="16.5" customHeight="1">
      <c r="A268" s="32"/>
      <c r="B268" s="144"/>
      <c r="C268" s="176" t="s">
        <v>776</v>
      </c>
      <c r="D268" s="176" t="s">
        <v>267</v>
      </c>
      <c r="E268" s="177" t="s">
        <v>1592</v>
      </c>
      <c r="F268" s="178" t="s">
        <v>1593</v>
      </c>
      <c r="G268" s="179" t="s">
        <v>322</v>
      </c>
      <c r="H268" s="180">
        <v>15</v>
      </c>
      <c r="I268" s="181"/>
      <c r="J268" s="182">
        <f>ROUND(I268*H268,2)</f>
        <v>0</v>
      </c>
      <c r="K268" s="183"/>
      <c r="L268" s="184"/>
      <c r="M268" s="185" t="s">
        <v>1</v>
      </c>
      <c r="N268" s="186" t="s">
        <v>38</v>
      </c>
      <c r="O268" s="58"/>
      <c r="P268" s="155">
        <f>O268*H268</f>
        <v>0</v>
      </c>
      <c r="Q268" s="155">
        <v>2.9E-4</v>
      </c>
      <c r="R268" s="155">
        <f>Q268*H268</f>
        <v>4.3499999999999997E-3</v>
      </c>
      <c r="S268" s="155">
        <v>0</v>
      </c>
      <c r="T268" s="15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230</v>
      </c>
      <c r="AT268" s="157" t="s">
        <v>267</v>
      </c>
      <c r="AU268" s="157" t="s">
        <v>83</v>
      </c>
      <c r="AY268" s="17" t="s">
        <v>148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7" t="s">
        <v>81</v>
      </c>
      <c r="BK268" s="158">
        <f>ROUND(I268*H268,2)</f>
        <v>0</v>
      </c>
      <c r="BL268" s="17" t="s">
        <v>154</v>
      </c>
      <c r="BM268" s="157" t="s">
        <v>1903</v>
      </c>
    </row>
    <row r="269" spans="1:65" s="2" customFormat="1" ht="33" customHeight="1">
      <c r="A269" s="32"/>
      <c r="B269" s="144"/>
      <c r="C269" s="145" t="s">
        <v>783</v>
      </c>
      <c r="D269" s="145" t="s">
        <v>150</v>
      </c>
      <c r="E269" s="146" t="s">
        <v>1904</v>
      </c>
      <c r="F269" s="147" t="s">
        <v>1905</v>
      </c>
      <c r="G269" s="148" t="s">
        <v>322</v>
      </c>
      <c r="H269" s="149">
        <v>9</v>
      </c>
      <c r="I269" s="150"/>
      <c r="J269" s="151">
        <f>ROUND(I269*H269,2)</f>
        <v>0</v>
      </c>
      <c r="K269" s="152"/>
      <c r="L269" s="33"/>
      <c r="M269" s="153" t="s">
        <v>1</v>
      </c>
      <c r="N269" s="154" t="s">
        <v>38</v>
      </c>
      <c r="O269" s="58"/>
      <c r="P269" s="155">
        <f>O269*H269</f>
        <v>0</v>
      </c>
      <c r="Q269" s="155">
        <v>2.0000000000000002E-5</v>
      </c>
      <c r="R269" s="155">
        <f>Q269*H269</f>
        <v>1.8000000000000001E-4</v>
      </c>
      <c r="S269" s="155">
        <v>0</v>
      </c>
      <c r="T269" s="156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7" t="s">
        <v>154</v>
      </c>
      <c r="AT269" s="157" t="s">
        <v>150</v>
      </c>
      <c r="AU269" s="157" t="s">
        <v>83</v>
      </c>
      <c r="AY269" s="17" t="s">
        <v>148</v>
      </c>
      <c r="BE269" s="158">
        <f>IF(N269="základní",J269,0)</f>
        <v>0</v>
      </c>
      <c r="BF269" s="158">
        <f>IF(N269="snížená",J269,0)</f>
        <v>0</v>
      </c>
      <c r="BG269" s="158">
        <f>IF(N269="zákl. přenesená",J269,0)</f>
        <v>0</v>
      </c>
      <c r="BH269" s="158">
        <f>IF(N269="sníž. přenesená",J269,0)</f>
        <v>0</v>
      </c>
      <c r="BI269" s="158">
        <f>IF(N269="nulová",J269,0)</f>
        <v>0</v>
      </c>
      <c r="BJ269" s="17" t="s">
        <v>81</v>
      </c>
      <c r="BK269" s="158">
        <f>ROUND(I269*H269,2)</f>
        <v>0</v>
      </c>
      <c r="BL269" s="17" t="s">
        <v>154</v>
      </c>
      <c r="BM269" s="157" t="s">
        <v>1906</v>
      </c>
    </row>
    <row r="270" spans="1:65" s="2" customFormat="1" ht="24.15" customHeight="1">
      <c r="A270" s="32"/>
      <c r="B270" s="144"/>
      <c r="C270" s="176" t="s">
        <v>787</v>
      </c>
      <c r="D270" s="176" t="s">
        <v>267</v>
      </c>
      <c r="E270" s="177" t="s">
        <v>1907</v>
      </c>
      <c r="F270" s="178" t="s">
        <v>1908</v>
      </c>
      <c r="G270" s="179" t="s">
        <v>322</v>
      </c>
      <c r="H270" s="180">
        <v>9</v>
      </c>
      <c r="I270" s="181"/>
      <c r="J270" s="182">
        <f>ROUND(I270*H270,2)</f>
        <v>0</v>
      </c>
      <c r="K270" s="183"/>
      <c r="L270" s="184"/>
      <c r="M270" s="185" t="s">
        <v>1</v>
      </c>
      <c r="N270" s="186" t="s">
        <v>38</v>
      </c>
      <c r="O270" s="58"/>
      <c r="P270" s="155">
        <f>O270*H270</f>
        <v>0</v>
      </c>
      <c r="Q270" s="155">
        <v>4.1999999999999997E-3</v>
      </c>
      <c r="R270" s="155">
        <f>Q270*H270</f>
        <v>3.78E-2</v>
      </c>
      <c r="S270" s="155">
        <v>0</v>
      </c>
      <c r="T270" s="156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7" t="s">
        <v>230</v>
      </c>
      <c r="AT270" s="157" t="s">
        <v>267</v>
      </c>
      <c r="AU270" s="157" t="s">
        <v>83</v>
      </c>
      <c r="AY270" s="17" t="s">
        <v>148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7" t="s">
        <v>81</v>
      </c>
      <c r="BK270" s="158">
        <f>ROUND(I270*H270,2)</f>
        <v>0</v>
      </c>
      <c r="BL270" s="17" t="s">
        <v>154</v>
      </c>
      <c r="BM270" s="157" t="s">
        <v>1909</v>
      </c>
    </row>
    <row r="271" spans="1:65" s="2" customFormat="1" ht="24.15" customHeight="1">
      <c r="A271" s="32"/>
      <c r="B271" s="144"/>
      <c r="C271" s="145" t="s">
        <v>791</v>
      </c>
      <c r="D271" s="145" t="s">
        <v>150</v>
      </c>
      <c r="E271" s="146" t="s">
        <v>1910</v>
      </c>
      <c r="F271" s="147" t="s">
        <v>1911</v>
      </c>
      <c r="G271" s="148" t="s">
        <v>165</v>
      </c>
      <c r="H271" s="149">
        <v>3.0190000000000001</v>
      </c>
      <c r="I271" s="150"/>
      <c r="J271" s="151">
        <f>ROUND(I271*H271,2)</f>
        <v>0</v>
      </c>
      <c r="K271" s="152"/>
      <c r="L271" s="33"/>
      <c r="M271" s="153" t="s">
        <v>1</v>
      </c>
      <c r="N271" s="154" t="s">
        <v>38</v>
      </c>
      <c r="O271" s="58"/>
      <c r="P271" s="155">
        <f>O271*H271</f>
        <v>0</v>
      </c>
      <c r="Q271" s="155">
        <v>0</v>
      </c>
      <c r="R271" s="155">
        <f>Q271*H271</f>
        <v>0</v>
      </c>
      <c r="S271" s="155">
        <v>0.36</v>
      </c>
      <c r="T271" s="156">
        <f>S271*H271</f>
        <v>1.08684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7" t="s">
        <v>154</v>
      </c>
      <c r="AT271" s="157" t="s">
        <v>150</v>
      </c>
      <c r="AU271" s="157" t="s">
        <v>83</v>
      </c>
      <c r="AY271" s="17" t="s">
        <v>148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7" t="s">
        <v>81</v>
      </c>
      <c r="BK271" s="158">
        <f>ROUND(I271*H271,2)</f>
        <v>0</v>
      </c>
      <c r="BL271" s="17" t="s">
        <v>154</v>
      </c>
      <c r="BM271" s="157" t="s">
        <v>1912</v>
      </c>
    </row>
    <row r="272" spans="1:65" s="13" customFormat="1" ht="10.199999999999999">
      <c r="B272" s="159"/>
      <c r="D272" s="160" t="s">
        <v>156</v>
      </c>
      <c r="E272" s="161" t="s">
        <v>1</v>
      </c>
      <c r="F272" s="162" t="s">
        <v>1913</v>
      </c>
      <c r="H272" s="163">
        <v>3.0190705400999902</v>
      </c>
      <c r="I272" s="164"/>
      <c r="L272" s="159"/>
      <c r="M272" s="165"/>
      <c r="N272" s="166"/>
      <c r="O272" s="166"/>
      <c r="P272" s="166"/>
      <c r="Q272" s="166"/>
      <c r="R272" s="166"/>
      <c r="S272" s="166"/>
      <c r="T272" s="167"/>
      <c r="AT272" s="161" t="s">
        <v>156</v>
      </c>
      <c r="AU272" s="161" t="s">
        <v>83</v>
      </c>
      <c r="AV272" s="13" t="s">
        <v>83</v>
      </c>
      <c r="AW272" s="13" t="s">
        <v>31</v>
      </c>
      <c r="AX272" s="13" t="s">
        <v>81</v>
      </c>
      <c r="AY272" s="161" t="s">
        <v>148</v>
      </c>
    </row>
    <row r="273" spans="1:65" s="2" customFormat="1" ht="24.15" customHeight="1">
      <c r="A273" s="32"/>
      <c r="B273" s="144"/>
      <c r="C273" s="145" t="s">
        <v>796</v>
      </c>
      <c r="D273" s="145" t="s">
        <v>150</v>
      </c>
      <c r="E273" s="146" t="s">
        <v>1914</v>
      </c>
      <c r="F273" s="147" t="s">
        <v>1915</v>
      </c>
      <c r="G273" s="148" t="s">
        <v>165</v>
      </c>
      <c r="H273" s="149">
        <v>0.314</v>
      </c>
      <c r="I273" s="150"/>
      <c r="J273" s="151">
        <f>ROUND(I273*H273,2)</f>
        <v>0</v>
      </c>
      <c r="K273" s="152"/>
      <c r="L273" s="33"/>
      <c r="M273" s="153" t="s">
        <v>1</v>
      </c>
      <c r="N273" s="154" t="s">
        <v>38</v>
      </c>
      <c r="O273" s="58"/>
      <c r="P273" s="155">
        <f>O273*H273</f>
        <v>0</v>
      </c>
      <c r="Q273" s="155">
        <v>0</v>
      </c>
      <c r="R273" s="155">
        <f>Q273*H273</f>
        <v>0</v>
      </c>
      <c r="S273" s="155">
        <v>0.32</v>
      </c>
      <c r="T273" s="156">
        <f>S273*H273</f>
        <v>0.10048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7" t="s">
        <v>154</v>
      </c>
      <c r="AT273" s="157" t="s">
        <v>150</v>
      </c>
      <c r="AU273" s="157" t="s">
        <v>83</v>
      </c>
      <c r="AY273" s="17" t="s">
        <v>148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7" t="s">
        <v>81</v>
      </c>
      <c r="BK273" s="158">
        <f>ROUND(I273*H273,2)</f>
        <v>0</v>
      </c>
      <c r="BL273" s="17" t="s">
        <v>154</v>
      </c>
      <c r="BM273" s="157" t="s">
        <v>1916</v>
      </c>
    </row>
    <row r="274" spans="1:65" s="13" customFormat="1" ht="10.199999999999999">
      <c r="B274" s="159"/>
      <c r="D274" s="160" t="s">
        <v>156</v>
      </c>
      <c r="E274" s="161" t="s">
        <v>1</v>
      </c>
      <c r="F274" s="162" t="s">
        <v>1917</v>
      </c>
      <c r="H274" s="163">
        <v>0.31415926535900002</v>
      </c>
      <c r="I274" s="164"/>
      <c r="L274" s="159"/>
      <c r="M274" s="165"/>
      <c r="N274" s="166"/>
      <c r="O274" s="166"/>
      <c r="P274" s="166"/>
      <c r="Q274" s="166"/>
      <c r="R274" s="166"/>
      <c r="S274" s="166"/>
      <c r="T274" s="167"/>
      <c r="AT274" s="161" t="s">
        <v>156</v>
      </c>
      <c r="AU274" s="161" t="s">
        <v>83</v>
      </c>
      <c r="AV274" s="13" t="s">
        <v>83</v>
      </c>
      <c r="AW274" s="13" t="s">
        <v>31</v>
      </c>
      <c r="AX274" s="13" t="s">
        <v>81</v>
      </c>
      <c r="AY274" s="161" t="s">
        <v>148</v>
      </c>
    </row>
    <row r="275" spans="1:65" s="2" customFormat="1" ht="16.5" customHeight="1">
      <c r="A275" s="32"/>
      <c r="B275" s="144"/>
      <c r="C275" s="145" t="s">
        <v>801</v>
      </c>
      <c r="D275" s="145" t="s">
        <v>150</v>
      </c>
      <c r="E275" s="146" t="s">
        <v>506</v>
      </c>
      <c r="F275" s="147" t="s">
        <v>1918</v>
      </c>
      <c r="G275" s="148" t="s">
        <v>153</v>
      </c>
      <c r="H275" s="149">
        <v>16</v>
      </c>
      <c r="I275" s="150"/>
      <c r="J275" s="151">
        <f t="shared" ref="J275:J294" si="20">ROUND(I275*H275,2)</f>
        <v>0</v>
      </c>
      <c r="K275" s="152"/>
      <c r="L275" s="33"/>
      <c r="M275" s="153" t="s">
        <v>1</v>
      </c>
      <c r="N275" s="154" t="s">
        <v>38</v>
      </c>
      <c r="O275" s="58"/>
      <c r="P275" s="155">
        <f t="shared" ref="P275:P294" si="21">O275*H275</f>
        <v>0</v>
      </c>
      <c r="Q275" s="155">
        <v>0</v>
      </c>
      <c r="R275" s="155">
        <f t="shared" ref="R275:R294" si="22">Q275*H275</f>
        <v>0</v>
      </c>
      <c r="S275" s="155">
        <v>0</v>
      </c>
      <c r="T275" s="156">
        <f t="shared" ref="T275:T294" si="23"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7" t="s">
        <v>154</v>
      </c>
      <c r="AT275" s="157" t="s">
        <v>150</v>
      </c>
      <c r="AU275" s="157" t="s">
        <v>83</v>
      </c>
      <c r="AY275" s="17" t="s">
        <v>148</v>
      </c>
      <c r="BE275" s="158">
        <f t="shared" ref="BE275:BE294" si="24">IF(N275="základní",J275,0)</f>
        <v>0</v>
      </c>
      <c r="BF275" s="158">
        <f t="shared" ref="BF275:BF294" si="25">IF(N275="snížená",J275,0)</f>
        <v>0</v>
      </c>
      <c r="BG275" s="158">
        <f t="shared" ref="BG275:BG294" si="26">IF(N275="zákl. přenesená",J275,0)</f>
        <v>0</v>
      </c>
      <c r="BH275" s="158">
        <f t="shared" ref="BH275:BH294" si="27">IF(N275="sníž. přenesená",J275,0)</f>
        <v>0</v>
      </c>
      <c r="BI275" s="158">
        <f t="shared" ref="BI275:BI294" si="28">IF(N275="nulová",J275,0)</f>
        <v>0</v>
      </c>
      <c r="BJ275" s="17" t="s">
        <v>81</v>
      </c>
      <c r="BK275" s="158">
        <f t="shared" ref="BK275:BK294" si="29">ROUND(I275*H275,2)</f>
        <v>0</v>
      </c>
      <c r="BL275" s="17" t="s">
        <v>154</v>
      </c>
      <c r="BM275" s="157" t="s">
        <v>1919</v>
      </c>
    </row>
    <row r="276" spans="1:65" s="2" customFormat="1" ht="24.15" customHeight="1">
      <c r="A276" s="32"/>
      <c r="B276" s="144"/>
      <c r="C276" s="145" t="s">
        <v>805</v>
      </c>
      <c r="D276" s="145" t="s">
        <v>150</v>
      </c>
      <c r="E276" s="146" t="s">
        <v>1920</v>
      </c>
      <c r="F276" s="147" t="s">
        <v>1921</v>
      </c>
      <c r="G276" s="148" t="s">
        <v>343</v>
      </c>
      <c r="H276" s="149">
        <v>12</v>
      </c>
      <c r="I276" s="150"/>
      <c r="J276" s="151">
        <f t="shared" si="20"/>
        <v>0</v>
      </c>
      <c r="K276" s="152"/>
      <c r="L276" s="33"/>
      <c r="M276" s="153" t="s">
        <v>1</v>
      </c>
      <c r="N276" s="154" t="s">
        <v>38</v>
      </c>
      <c r="O276" s="58"/>
      <c r="P276" s="155">
        <f t="shared" si="21"/>
        <v>0</v>
      </c>
      <c r="Q276" s="155">
        <v>3.1E-4</v>
      </c>
      <c r="R276" s="155">
        <f t="shared" si="22"/>
        <v>3.7200000000000002E-3</v>
      </c>
      <c r="S276" s="155">
        <v>0</v>
      </c>
      <c r="T276" s="156">
        <f t="shared" si="2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7" t="s">
        <v>154</v>
      </c>
      <c r="AT276" s="157" t="s">
        <v>150</v>
      </c>
      <c r="AU276" s="157" t="s">
        <v>83</v>
      </c>
      <c r="AY276" s="17" t="s">
        <v>148</v>
      </c>
      <c r="BE276" s="158">
        <f t="shared" si="24"/>
        <v>0</v>
      </c>
      <c r="BF276" s="158">
        <f t="shared" si="25"/>
        <v>0</v>
      </c>
      <c r="BG276" s="158">
        <f t="shared" si="26"/>
        <v>0</v>
      </c>
      <c r="BH276" s="158">
        <f t="shared" si="27"/>
        <v>0</v>
      </c>
      <c r="BI276" s="158">
        <f t="shared" si="28"/>
        <v>0</v>
      </c>
      <c r="BJ276" s="17" t="s">
        <v>81</v>
      </c>
      <c r="BK276" s="158">
        <f t="shared" si="29"/>
        <v>0</v>
      </c>
      <c r="BL276" s="17" t="s">
        <v>154</v>
      </c>
      <c r="BM276" s="157" t="s">
        <v>1922</v>
      </c>
    </row>
    <row r="277" spans="1:65" s="2" customFormat="1" ht="24.15" customHeight="1">
      <c r="A277" s="32"/>
      <c r="B277" s="144"/>
      <c r="C277" s="145" t="s">
        <v>809</v>
      </c>
      <c r="D277" s="145" t="s">
        <v>150</v>
      </c>
      <c r="E277" s="146" t="s">
        <v>509</v>
      </c>
      <c r="F277" s="147" t="s">
        <v>510</v>
      </c>
      <c r="G277" s="148" t="s">
        <v>322</v>
      </c>
      <c r="H277" s="149">
        <v>4</v>
      </c>
      <c r="I277" s="150"/>
      <c r="J277" s="151">
        <f t="shared" si="20"/>
        <v>0</v>
      </c>
      <c r="K277" s="152"/>
      <c r="L277" s="33"/>
      <c r="M277" s="153" t="s">
        <v>1</v>
      </c>
      <c r="N277" s="154" t="s">
        <v>38</v>
      </c>
      <c r="O277" s="58"/>
      <c r="P277" s="155">
        <f t="shared" si="21"/>
        <v>0</v>
      </c>
      <c r="Q277" s="155">
        <v>0.45937</v>
      </c>
      <c r="R277" s="155">
        <f t="shared" si="22"/>
        <v>1.83748</v>
      </c>
      <c r="S277" s="155">
        <v>0</v>
      </c>
      <c r="T277" s="156">
        <f t="shared" si="2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7" t="s">
        <v>154</v>
      </c>
      <c r="AT277" s="157" t="s">
        <v>150</v>
      </c>
      <c r="AU277" s="157" t="s">
        <v>83</v>
      </c>
      <c r="AY277" s="17" t="s">
        <v>148</v>
      </c>
      <c r="BE277" s="158">
        <f t="shared" si="24"/>
        <v>0</v>
      </c>
      <c r="BF277" s="158">
        <f t="shared" si="25"/>
        <v>0</v>
      </c>
      <c r="BG277" s="158">
        <f t="shared" si="26"/>
        <v>0</v>
      </c>
      <c r="BH277" s="158">
        <f t="shared" si="27"/>
        <v>0</v>
      </c>
      <c r="BI277" s="158">
        <f t="shared" si="28"/>
        <v>0</v>
      </c>
      <c r="BJ277" s="17" t="s">
        <v>81</v>
      </c>
      <c r="BK277" s="158">
        <f t="shared" si="29"/>
        <v>0</v>
      </c>
      <c r="BL277" s="17" t="s">
        <v>154</v>
      </c>
      <c r="BM277" s="157" t="s">
        <v>1923</v>
      </c>
    </row>
    <row r="278" spans="1:65" s="2" customFormat="1" ht="24.15" customHeight="1">
      <c r="A278" s="32"/>
      <c r="B278" s="144"/>
      <c r="C278" s="145" t="s">
        <v>813</v>
      </c>
      <c r="D278" s="145" t="s">
        <v>150</v>
      </c>
      <c r="E278" s="146" t="s">
        <v>1712</v>
      </c>
      <c r="F278" s="147" t="s">
        <v>1713</v>
      </c>
      <c r="G278" s="148" t="s">
        <v>322</v>
      </c>
      <c r="H278" s="149">
        <v>22</v>
      </c>
      <c r="I278" s="150"/>
      <c r="J278" s="151">
        <f t="shared" si="20"/>
        <v>0</v>
      </c>
      <c r="K278" s="152"/>
      <c r="L278" s="33"/>
      <c r="M278" s="153" t="s">
        <v>1</v>
      </c>
      <c r="N278" s="154" t="s">
        <v>38</v>
      </c>
      <c r="O278" s="58"/>
      <c r="P278" s="155">
        <f t="shared" si="21"/>
        <v>0</v>
      </c>
      <c r="Q278" s="155">
        <v>1.0189999999999999E-2</v>
      </c>
      <c r="R278" s="155">
        <f t="shared" si="22"/>
        <v>0.22417999999999999</v>
      </c>
      <c r="S278" s="155">
        <v>0</v>
      </c>
      <c r="T278" s="156">
        <f t="shared" si="2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7" t="s">
        <v>154</v>
      </c>
      <c r="AT278" s="157" t="s">
        <v>150</v>
      </c>
      <c r="AU278" s="157" t="s">
        <v>83</v>
      </c>
      <c r="AY278" s="17" t="s">
        <v>148</v>
      </c>
      <c r="BE278" s="158">
        <f t="shared" si="24"/>
        <v>0</v>
      </c>
      <c r="BF278" s="158">
        <f t="shared" si="25"/>
        <v>0</v>
      </c>
      <c r="BG278" s="158">
        <f t="shared" si="26"/>
        <v>0</v>
      </c>
      <c r="BH278" s="158">
        <f t="shared" si="27"/>
        <v>0</v>
      </c>
      <c r="BI278" s="158">
        <f t="shared" si="28"/>
        <v>0</v>
      </c>
      <c r="BJ278" s="17" t="s">
        <v>81</v>
      </c>
      <c r="BK278" s="158">
        <f t="shared" si="29"/>
        <v>0</v>
      </c>
      <c r="BL278" s="17" t="s">
        <v>154</v>
      </c>
      <c r="BM278" s="157" t="s">
        <v>1924</v>
      </c>
    </row>
    <row r="279" spans="1:65" s="2" customFormat="1" ht="24.15" customHeight="1">
      <c r="A279" s="32"/>
      <c r="B279" s="144"/>
      <c r="C279" s="176" t="s">
        <v>817</v>
      </c>
      <c r="D279" s="176" t="s">
        <v>267</v>
      </c>
      <c r="E279" s="177" t="s">
        <v>1715</v>
      </c>
      <c r="F279" s="178" t="s">
        <v>1716</v>
      </c>
      <c r="G279" s="179" t="s">
        <v>322</v>
      </c>
      <c r="H279" s="180">
        <v>7</v>
      </c>
      <c r="I279" s="181"/>
      <c r="J279" s="182">
        <f t="shared" si="20"/>
        <v>0</v>
      </c>
      <c r="K279" s="183"/>
      <c r="L279" s="184"/>
      <c r="M279" s="185" t="s">
        <v>1</v>
      </c>
      <c r="N279" s="186" t="s">
        <v>38</v>
      </c>
      <c r="O279" s="58"/>
      <c r="P279" s="155">
        <f t="shared" si="21"/>
        <v>0</v>
      </c>
      <c r="Q279" s="155">
        <v>0.254</v>
      </c>
      <c r="R279" s="155">
        <f t="shared" si="22"/>
        <v>1.778</v>
      </c>
      <c r="S279" s="155">
        <v>0</v>
      </c>
      <c r="T279" s="156">
        <f t="shared" si="2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7" t="s">
        <v>230</v>
      </c>
      <c r="AT279" s="157" t="s">
        <v>267</v>
      </c>
      <c r="AU279" s="157" t="s">
        <v>83</v>
      </c>
      <c r="AY279" s="17" t="s">
        <v>148</v>
      </c>
      <c r="BE279" s="158">
        <f t="shared" si="24"/>
        <v>0</v>
      </c>
      <c r="BF279" s="158">
        <f t="shared" si="25"/>
        <v>0</v>
      </c>
      <c r="BG279" s="158">
        <f t="shared" si="26"/>
        <v>0</v>
      </c>
      <c r="BH279" s="158">
        <f t="shared" si="27"/>
        <v>0</v>
      </c>
      <c r="BI279" s="158">
        <f t="shared" si="28"/>
        <v>0</v>
      </c>
      <c r="BJ279" s="17" t="s">
        <v>81</v>
      </c>
      <c r="BK279" s="158">
        <f t="shared" si="29"/>
        <v>0</v>
      </c>
      <c r="BL279" s="17" t="s">
        <v>154</v>
      </c>
      <c r="BM279" s="157" t="s">
        <v>1925</v>
      </c>
    </row>
    <row r="280" spans="1:65" s="2" customFormat="1" ht="24.15" customHeight="1">
      <c r="A280" s="32"/>
      <c r="B280" s="144"/>
      <c r="C280" s="176" t="s">
        <v>821</v>
      </c>
      <c r="D280" s="176" t="s">
        <v>267</v>
      </c>
      <c r="E280" s="177" t="s">
        <v>1926</v>
      </c>
      <c r="F280" s="178" t="s">
        <v>1927</v>
      </c>
      <c r="G280" s="179" t="s">
        <v>322</v>
      </c>
      <c r="H280" s="180">
        <v>8</v>
      </c>
      <c r="I280" s="181"/>
      <c r="J280" s="182">
        <f t="shared" si="20"/>
        <v>0</v>
      </c>
      <c r="K280" s="183"/>
      <c r="L280" s="184"/>
      <c r="M280" s="185" t="s">
        <v>1</v>
      </c>
      <c r="N280" s="186" t="s">
        <v>38</v>
      </c>
      <c r="O280" s="58"/>
      <c r="P280" s="155">
        <f t="shared" si="21"/>
        <v>0</v>
      </c>
      <c r="Q280" s="155">
        <v>0.50600000000000001</v>
      </c>
      <c r="R280" s="155">
        <f t="shared" si="22"/>
        <v>4.048</v>
      </c>
      <c r="S280" s="155">
        <v>0</v>
      </c>
      <c r="T280" s="156">
        <f t="shared" si="2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7" t="s">
        <v>230</v>
      </c>
      <c r="AT280" s="157" t="s">
        <v>267</v>
      </c>
      <c r="AU280" s="157" t="s">
        <v>83</v>
      </c>
      <c r="AY280" s="17" t="s">
        <v>148</v>
      </c>
      <c r="BE280" s="158">
        <f t="shared" si="24"/>
        <v>0</v>
      </c>
      <c r="BF280" s="158">
        <f t="shared" si="25"/>
        <v>0</v>
      </c>
      <c r="BG280" s="158">
        <f t="shared" si="26"/>
        <v>0</v>
      </c>
      <c r="BH280" s="158">
        <f t="shared" si="27"/>
        <v>0</v>
      </c>
      <c r="BI280" s="158">
        <f t="shared" si="28"/>
        <v>0</v>
      </c>
      <c r="BJ280" s="17" t="s">
        <v>81</v>
      </c>
      <c r="BK280" s="158">
        <f t="shared" si="29"/>
        <v>0</v>
      </c>
      <c r="BL280" s="17" t="s">
        <v>154</v>
      </c>
      <c r="BM280" s="157" t="s">
        <v>1928</v>
      </c>
    </row>
    <row r="281" spans="1:65" s="2" customFormat="1" ht="24.15" customHeight="1">
      <c r="A281" s="32"/>
      <c r="B281" s="144"/>
      <c r="C281" s="176" t="s">
        <v>825</v>
      </c>
      <c r="D281" s="176" t="s">
        <v>267</v>
      </c>
      <c r="E281" s="177" t="s">
        <v>1718</v>
      </c>
      <c r="F281" s="178" t="s">
        <v>1719</v>
      </c>
      <c r="G281" s="179" t="s">
        <v>322</v>
      </c>
      <c r="H281" s="180">
        <v>7</v>
      </c>
      <c r="I281" s="181"/>
      <c r="J281" s="182">
        <f t="shared" si="20"/>
        <v>0</v>
      </c>
      <c r="K281" s="183"/>
      <c r="L281" s="184"/>
      <c r="M281" s="185" t="s">
        <v>1</v>
      </c>
      <c r="N281" s="186" t="s">
        <v>38</v>
      </c>
      <c r="O281" s="58"/>
      <c r="P281" s="155">
        <f t="shared" si="21"/>
        <v>0</v>
      </c>
      <c r="Q281" s="155">
        <v>1.0129999999999999</v>
      </c>
      <c r="R281" s="155">
        <f t="shared" si="22"/>
        <v>7.0909999999999993</v>
      </c>
      <c r="S281" s="155">
        <v>0</v>
      </c>
      <c r="T281" s="156">
        <f t="shared" si="2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7" t="s">
        <v>230</v>
      </c>
      <c r="AT281" s="157" t="s">
        <v>267</v>
      </c>
      <c r="AU281" s="157" t="s">
        <v>83</v>
      </c>
      <c r="AY281" s="17" t="s">
        <v>148</v>
      </c>
      <c r="BE281" s="158">
        <f t="shared" si="24"/>
        <v>0</v>
      </c>
      <c r="BF281" s="158">
        <f t="shared" si="25"/>
        <v>0</v>
      </c>
      <c r="BG281" s="158">
        <f t="shared" si="26"/>
        <v>0</v>
      </c>
      <c r="BH281" s="158">
        <f t="shared" si="27"/>
        <v>0</v>
      </c>
      <c r="BI281" s="158">
        <f t="shared" si="28"/>
        <v>0</v>
      </c>
      <c r="BJ281" s="17" t="s">
        <v>81</v>
      </c>
      <c r="BK281" s="158">
        <f t="shared" si="29"/>
        <v>0</v>
      </c>
      <c r="BL281" s="17" t="s">
        <v>154</v>
      </c>
      <c r="BM281" s="157" t="s">
        <v>1929</v>
      </c>
    </row>
    <row r="282" spans="1:65" s="2" customFormat="1" ht="24.15" customHeight="1">
      <c r="A282" s="32"/>
      <c r="B282" s="144"/>
      <c r="C282" s="145" t="s">
        <v>829</v>
      </c>
      <c r="D282" s="145" t="s">
        <v>150</v>
      </c>
      <c r="E282" s="146" t="s">
        <v>1721</v>
      </c>
      <c r="F282" s="147" t="s">
        <v>1722</v>
      </c>
      <c r="G282" s="148" t="s">
        <v>322</v>
      </c>
      <c r="H282" s="149">
        <v>11</v>
      </c>
      <c r="I282" s="150"/>
      <c r="J282" s="151">
        <f t="shared" si="20"/>
        <v>0</v>
      </c>
      <c r="K282" s="152"/>
      <c r="L282" s="33"/>
      <c r="M282" s="153" t="s">
        <v>1</v>
      </c>
      <c r="N282" s="154" t="s">
        <v>38</v>
      </c>
      <c r="O282" s="58"/>
      <c r="P282" s="155">
        <f t="shared" si="21"/>
        <v>0</v>
      </c>
      <c r="Q282" s="155">
        <v>1.248E-2</v>
      </c>
      <c r="R282" s="155">
        <f t="shared" si="22"/>
        <v>0.13727999999999999</v>
      </c>
      <c r="S282" s="155">
        <v>0</v>
      </c>
      <c r="T282" s="156">
        <f t="shared" si="2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7" t="s">
        <v>154</v>
      </c>
      <c r="AT282" s="157" t="s">
        <v>150</v>
      </c>
      <c r="AU282" s="157" t="s">
        <v>83</v>
      </c>
      <c r="AY282" s="17" t="s">
        <v>148</v>
      </c>
      <c r="BE282" s="158">
        <f t="shared" si="24"/>
        <v>0</v>
      </c>
      <c r="BF282" s="158">
        <f t="shared" si="25"/>
        <v>0</v>
      </c>
      <c r="BG282" s="158">
        <f t="shared" si="26"/>
        <v>0</v>
      </c>
      <c r="BH282" s="158">
        <f t="shared" si="27"/>
        <v>0</v>
      </c>
      <c r="BI282" s="158">
        <f t="shared" si="28"/>
        <v>0</v>
      </c>
      <c r="BJ282" s="17" t="s">
        <v>81</v>
      </c>
      <c r="BK282" s="158">
        <f t="shared" si="29"/>
        <v>0</v>
      </c>
      <c r="BL282" s="17" t="s">
        <v>154</v>
      </c>
      <c r="BM282" s="157" t="s">
        <v>1930</v>
      </c>
    </row>
    <row r="283" spans="1:65" s="2" customFormat="1" ht="24.15" customHeight="1">
      <c r="A283" s="32"/>
      <c r="B283" s="144"/>
      <c r="C283" s="176" t="s">
        <v>833</v>
      </c>
      <c r="D283" s="176" t="s">
        <v>267</v>
      </c>
      <c r="E283" s="177" t="s">
        <v>1724</v>
      </c>
      <c r="F283" s="178" t="s">
        <v>1725</v>
      </c>
      <c r="G283" s="179" t="s">
        <v>322</v>
      </c>
      <c r="H283" s="180">
        <v>11</v>
      </c>
      <c r="I283" s="181"/>
      <c r="J283" s="182">
        <f t="shared" si="20"/>
        <v>0</v>
      </c>
      <c r="K283" s="183"/>
      <c r="L283" s="184"/>
      <c r="M283" s="185" t="s">
        <v>1</v>
      </c>
      <c r="N283" s="186" t="s">
        <v>38</v>
      </c>
      <c r="O283" s="58"/>
      <c r="P283" s="155">
        <f t="shared" si="21"/>
        <v>0</v>
      </c>
      <c r="Q283" s="155">
        <v>0.58499999999999996</v>
      </c>
      <c r="R283" s="155">
        <f t="shared" si="22"/>
        <v>6.4349999999999996</v>
      </c>
      <c r="S283" s="155">
        <v>0</v>
      </c>
      <c r="T283" s="156">
        <f t="shared" si="2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7" t="s">
        <v>230</v>
      </c>
      <c r="AT283" s="157" t="s">
        <v>267</v>
      </c>
      <c r="AU283" s="157" t="s">
        <v>83</v>
      </c>
      <c r="AY283" s="17" t="s">
        <v>148</v>
      </c>
      <c r="BE283" s="158">
        <f t="shared" si="24"/>
        <v>0</v>
      </c>
      <c r="BF283" s="158">
        <f t="shared" si="25"/>
        <v>0</v>
      </c>
      <c r="BG283" s="158">
        <f t="shared" si="26"/>
        <v>0</v>
      </c>
      <c r="BH283" s="158">
        <f t="shared" si="27"/>
        <v>0</v>
      </c>
      <c r="BI283" s="158">
        <f t="shared" si="28"/>
        <v>0</v>
      </c>
      <c r="BJ283" s="17" t="s">
        <v>81</v>
      </c>
      <c r="BK283" s="158">
        <f t="shared" si="29"/>
        <v>0</v>
      </c>
      <c r="BL283" s="17" t="s">
        <v>154</v>
      </c>
      <c r="BM283" s="157" t="s">
        <v>1931</v>
      </c>
    </row>
    <row r="284" spans="1:65" s="2" customFormat="1" ht="24.15" customHeight="1">
      <c r="A284" s="32"/>
      <c r="B284" s="144"/>
      <c r="C284" s="145" t="s">
        <v>837</v>
      </c>
      <c r="D284" s="145" t="s">
        <v>150</v>
      </c>
      <c r="E284" s="146" t="s">
        <v>1727</v>
      </c>
      <c r="F284" s="147" t="s">
        <v>1728</v>
      </c>
      <c r="G284" s="148" t="s">
        <v>322</v>
      </c>
      <c r="H284" s="149">
        <v>9</v>
      </c>
      <c r="I284" s="150"/>
      <c r="J284" s="151">
        <f t="shared" si="20"/>
        <v>0</v>
      </c>
      <c r="K284" s="152"/>
      <c r="L284" s="33"/>
      <c r="M284" s="153" t="s">
        <v>1</v>
      </c>
      <c r="N284" s="154" t="s">
        <v>38</v>
      </c>
      <c r="O284" s="58"/>
      <c r="P284" s="155">
        <f t="shared" si="21"/>
        <v>0</v>
      </c>
      <c r="Q284" s="155">
        <v>2.8539999999999999E-2</v>
      </c>
      <c r="R284" s="155">
        <f t="shared" si="22"/>
        <v>0.25685999999999998</v>
      </c>
      <c r="S284" s="155">
        <v>0</v>
      </c>
      <c r="T284" s="156">
        <f t="shared" si="2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7" t="s">
        <v>154</v>
      </c>
      <c r="AT284" s="157" t="s">
        <v>150</v>
      </c>
      <c r="AU284" s="157" t="s">
        <v>83</v>
      </c>
      <c r="AY284" s="17" t="s">
        <v>148</v>
      </c>
      <c r="BE284" s="158">
        <f t="shared" si="24"/>
        <v>0</v>
      </c>
      <c r="BF284" s="158">
        <f t="shared" si="25"/>
        <v>0</v>
      </c>
      <c r="BG284" s="158">
        <f t="shared" si="26"/>
        <v>0</v>
      </c>
      <c r="BH284" s="158">
        <f t="shared" si="27"/>
        <v>0</v>
      </c>
      <c r="BI284" s="158">
        <f t="shared" si="28"/>
        <v>0</v>
      </c>
      <c r="BJ284" s="17" t="s">
        <v>81</v>
      </c>
      <c r="BK284" s="158">
        <f t="shared" si="29"/>
        <v>0</v>
      </c>
      <c r="BL284" s="17" t="s">
        <v>154</v>
      </c>
      <c r="BM284" s="157" t="s">
        <v>1932</v>
      </c>
    </row>
    <row r="285" spans="1:65" s="2" customFormat="1" ht="21.75" customHeight="1">
      <c r="A285" s="32"/>
      <c r="B285" s="144"/>
      <c r="C285" s="176" t="s">
        <v>841</v>
      </c>
      <c r="D285" s="176" t="s">
        <v>267</v>
      </c>
      <c r="E285" s="177" t="s">
        <v>1933</v>
      </c>
      <c r="F285" s="178" t="s">
        <v>1934</v>
      </c>
      <c r="G285" s="179" t="s">
        <v>322</v>
      </c>
      <c r="H285" s="180">
        <v>9</v>
      </c>
      <c r="I285" s="181"/>
      <c r="J285" s="182">
        <f t="shared" si="20"/>
        <v>0</v>
      </c>
      <c r="K285" s="183"/>
      <c r="L285" s="184"/>
      <c r="M285" s="185" t="s">
        <v>1</v>
      </c>
      <c r="N285" s="186" t="s">
        <v>38</v>
      </c>
      <c r="O285" s="58"/>
      <c r="P285" s="155">
        <f t="shared" si="21"/>
        <v>0</v>
      </c>
      <c r="Q285" s="155">
        <v>1.6</v>
      </c>
      <c r="R285" s="155">
        <f t="shared" si="22"/>
        <v>14.4</v>
      </c>
      <c r="S285" s="155">
        <v>0</v>
      </c>
      <c r="T285" s="156">
        <f t="shared" si="2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7" t="s">
        <v>230</v>
      </c>
      <c r="AT285" s="157" t="s">
        <v>267</v>
      </c>
      <c r="AU285" s="157" t="s">
        <v>83</v>
      </c>
      <c r="AY285" s="17" t="s">
        <v>148</v>
      </c>
      <c r="BE285" s="158">
        <f t="shared" si="24"/>
        <v>0</v>
      </c>
      <c r="BF285" s="158">
        <f t="shared" si="25"/>
        <v>0</v>
      </c>
      <c r="BG285" s="158">
        <f t="shared" si="26"/>
        <v>0</v>
      </c>
      <c r="BH285" s="158">
        <f t="shared" si="27"/>
        <v>0</v>
      </c>
      <c r="BI285" s="158">
        <f t="shared" si="28"/>
        <v>0</v>
      </c>
      <c r="BJ285" s="17" t="s">
        <v>81</v>
      </c>
      <c r="BK285" s="158">
        <f t="shared" si="29"/>
        <v>0</v>
      </c>
      <c r="BL285" s="17" t="s">
        <v>154</v>
      </c>
      <c r="BM285" s="157" t="s">
        <v>1935</v>
      </c>
    </row>
    <row r="286" spans="1:65" s="2" customFormat="1" ht="33" customHeight="1">
      <c r="A286" s="32"/>
      <c r="B286" s="144"/>
      <c r="C286" s="145" t="s">
        <v>845</v>
      </c>
      <c r="D286" s="145" t="s">
        <v>150</v>
      </c>
      <c r="E286" s="146" t="s">
        <v>1936</v>
      </c>
      <c r="F286" s="147" t="s">
        <v>1937</v>
      </c>
      <c r="G286" s="148" t="s">
        <v>322</v>
      </c>
      <c r="H286" s="149">
        <v>2</v>
      </c>
      <c r="I286" s="150"/>
      <c r="J286" s="151">
        <f t="shared" si="20"/>
        <v>0</v>
      </c>
      <c r="K286" s="152"/>
      <c r="L286" s="33"/>
      <c r="M286" s="153" t="s">
        <v>1</v>
      </c>
      <c r="N286" s="154" t="s">
        <v>38</v>
      </c>
      <c r="O286" s="58"/>
      <c r="P286" s="155">
        <f t="shared" si="21"/>
        <v>0</v>
      </c>
      <c r="Q286" s="155">
        <v>4.5178500000000001</v>
      </c>
      <c r="R286" s="155">
        <f t="shared" si="22"/>
        <v>9.0357000000000003</v>
      </c>
      <c r="S286" s="155">
        <v>0</v>
      </c>
      <c r="T286" s="156">
        <f t="shared" si="2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7" t="s">
        <v>154</v>
      </c>
      <c r="AT286" s="157" t="s">
        <v>150</v>
      </c>
      <c r="AU286" s="157" t="s">
        <v>83</v>
      </c>
      <c r="AY286" s="17" t="s">
        <v>148</v>
      </c>
      <c r="BE286" s="158">
        <f t="shared" si="24"/>
        <v>0</v>
      </c>
      <c r="BF286" s="158">
        <f t="shared" si="25"/>
        <v>0</v>
      </c>
      <c r="BG286" s="158">
        <f t="shared" si="26"/>
        <v>0</v>
      </c>
      <c r="BH286" s="158">
        <f t="shared" si="27"/>
        <v>0</v>
      </c>
      <c r="BI286" s="158">
        <f t="shared" si="28"/>
        <v>0</v>
      </c>
      <c r="BJ286" s="17" t="s">
        <v>81</v>
      </c>
      <c r="BK286" s="158">
        <f t="shared" si="29"/>
        <v>0</v>
      </c>
      <c r="BL286" s="17" t="s">
        <v>154</v>
      </c>
      <c r="BM286" s="157" t="s">
        <v>1938</v>
      </c>
    </row>
    <row r="287" spans="1:65" s="2" customFormat="1" ht="24.15" customHeight="1">
      <c r="A287" s="32"/>
      <c r="B287" s="144"/>
      <c r="C287" s="176" t="s">
        <v>849</v>
      </c>
      <c r="D287" s="176" t="s">
        <v>267</v>
      </c>
      <c r="E287" s="177" t="s">
        <v>1736</v>
      </c>
      <c r="F287" s="178" t="s">
        <v>1737</v>
      </c>
      <c r="G287" s="179" t="s">
        <v>322</v>
      </c>
      <c r="H287" s="180">
        <v>33</v>
      </c>
      <c r="I287" s="181"/>
      <c r="J287" s="182">
        <f t="shared" si="20"/>
        <v>0</v>
      </c>
      <c r="K287" s="183"/>
      <c r="L287" s="184"/>
      <c r="M287" s="185" t="s">
        <v>1</v>
      </c>
      <c r="N287" s="186" t="s">
        <v>38</v>
      </c>
      <c r="O287" s="58"/>
      <c r="P287" s="155">
        <f t="shared" si="21"/>
        <v>0</v>
      </c>
      <c r="Q287" s="155">
        <v>2E-3</v>
      </c>
      <c r="R287" s="155">
        <f t="shared" si="22"/>
        <v>6.6000000000000003E-2</v>
      </c>
      <c r="S287" s="155">
        <v>0</v>
      </c>
      <c r="T287" s="156">
        <f t="shared" si="2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7" t="s">
        <v>230</v>
      </c>
      <c r="AT287" s="157" t="s">
        <v>267</v>
      </c>
      <c r="AU287" s="157" t="s">
        <v>83</v>
      </c>
      <c r="AY287" s="17" t="s">
        <v>148</v>
      </c>
      <c r="BE287" s="158">
        <f t="shared" si="24"/>
        <v>0</v>
      </c>
      <c r="BF287" s="158">
        <f t="shared" si="25"/>
        <v>0</v>
      </c>
      <c r="BG287" s="158">
        <f t="shared" si="26"/>
        <v>0</v>
      </c>
      <c r="BH287" s="158">
        <f t="shared" si="27"/>
        <v>0</v>
      </c>
      <c r="BI287" s="158">
        <f t="shared" si="28"/>
        <v>0</v>
      </c>
      <c r="BJ287" s="17" t="s">
        <v>81</v>
      </c>
      <c r="BK287" s="158">
        <f t="shared" si="29"/>
        <v>0</v>
      </c>
      <c r="BL287" s="17" t="s">
        <v>154</v>
      </c>
      <c r="BM287" s="157" t="s">
        <v>1939</v>
      </c>
    </row>
    <row r="288" spans="1:65" s="2" customFormat="1" ht="24.15" customHeight="1">
      <c r="A288" s="32"/>
      <c r="B288" s="144"/>
      <c r="C288" s="145" t="s">
        <v>852</v>
      </c>
      <c r="D288" s="145" t="s">
        <v>150</v>
      </c>
      <c r="E288" s="146" t="s">
        <v>1739</v>
      </c>
      <c r="F288" s="147" t="s">
        <v>1940</v>
      </c>
      <c r="G288" s="148" t="s">
        <v>543</v>
      </c>
      <c r="H288" s="149">
        <v>1</v>
      </c>
      <c r="I288" s="150"/>
      <c r="J288" s="151">
        <f t="shared" si="20"/>
        <v>0</v>
      </c>
      <c r="K288" s="152"/>
      <c r="L288" s="33"/>
      <c r="M288" s="153" t="s">
        <v>1</v>
      </c>
      <c r="N288" s="154" t="s">
        <v>38</v>
      </c>
      <c r="O288" s="58"/>
      <c r="P288" s="155">
        <f t="shared" si="21"/>
        <v>0</v>
      </c>
      <c r="Q288" s="155">
        <v>0</v>
      </c>
      <c r="R288" s="155">
        <f t="shared" si="22"/>
        <v>0</v>
      </c>
      <c r="S288" s="155">
        <v>0</v>
      </c>
      <c r="T288" s="156">
        <f t="shared" si="2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7" t="s">
        <v>154</v>
      </c>
      <c r="AT288" s="157" t="s">
        <v>150</v>
      </c>
      <c r="AU288" s="157" t="s">
        <v>83</v>
      </c>
      <c r="AY288" s="17" t="s">
        <v>148</v>
      </c>
      <c r="BE288" s="158">
        <f t="shared" si="24"/>
        <v>0</v>
      </c>
      <c r="BF288" s="158">
        <f t="shared" si="25"/>
        <v>0</v>
      </c>
      <c r="BG288" s="158">
        <f t="shared" si="26"/>
        <v>0</v>
      </c>
      <c r="BH288" s="158">
        <f t="shared" si="27"/>
        <v>0</v>
      </c>
      <c r="BI288" s="158">
        <f t="shared" si="28"/>
        <v>0</v>
      </c>
      <c r="BJ288" s="17" t="s">
        <v>81</v>
      </c>
      <c r="BK288" s="158">
        <f t="shared" si="29"/>
        <v>0</v>
      </c>
      <c r="BL288" s="17" t="s">
        <v>154</v>
      </c>
      <c r="BM288" s="157" t="s">
        <v>1941</v>
      </c>
    </row>
    <row r="289" spans="1:65" s="2" customFormat="1" ht="24.15" customHeight="1">
      <c r="A289" s="32"/>
      <c r="B289" s="144"/>
      <c r="C289" s="145" t="s">
        <v>857</v>
      </c>
      <c r="D289" s="145" t="s">
        <v>150</v>
      </c>
      <c r="E289" s="146" t="s">
        <v>1942</v>
      </c>
      <c r="F289" s="147" t="s">
        <v>1943</v>
      </c>
      <c r="G289" s="148" t="s">
        <v>543</v>
      </c>
      <c r="H289" s="149">
        <v>1</v>
      </c>
      <c r="I289" s="150"/>
      <c r="J289" s="151">
        <f t="shared" si="20"/>
        <v>0</v>
      </c>
      <c r="K289" s="152"/>
      <c r="L289" s="33"/>
      <c r="M289" s="153" t="s">
        <v>1</v>
      </c>
      <c r="N289" s="154" t="s">
        <v>38</v>
      </c>
      <c r="O289" s="58"/>
      <c r="P289" s="155">
        <f t="shared" si="21"/>
        <v>0</v>
      </c>
      <c r="Q289" s="155">
        <v>0</v>
      </c>
      <c r="R289" s="155">
        <f t="shared" si="22"/>
        <v>0</v>
      </c>
      <c r="S289" s="155">
        <v>0</v>
      </c>
      <c r="T289" s="156">
        <f t="shared" si="2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7" t="s">
        <v>154</v>
      </c>
      <c r="AT289" s="157" t="s">
        <v>150</v>
      </c>
      <c r="AU289" s="157" t="s">
        <v>83</v>
      </c>
      <c r="AY289" s="17" t="s">
        <v>148</v>
      </c>
      <c r="BE289" s="158">
        <f t="shared" si="24"/>
        <v>0</v>
      </c>
      <c r="BF289" s="158">
        <f t="shared" si="25"/>
        <v>0</v>
      </c>
      <c r="BG289" s="158">
        <f t="shared" si="26"/>
        <v>0</v>
      </c>
      <c r="BH289" s="158">
        <f t="shared" si="27"/>
        <v>0</v>
      </c>
      <c r="BI289" s="158">
        <f t="shared" si="28"/>
        <v>0</v>
      </c>
      <c r="BJ289" s="17" t="s">
        <v>81</v>
      </c>
      <c r="BK289" s="158">
        <f t="shared" si="29"/>
        <v>0</v>
      </c>
      <c r="BL289" s="17" t="s">
        <v>154</v>
      </c>
      <c r="BM289" s="157" t="s">
        <v>1944</v>
      </c>
    </row>
    <row r="290" spans="1:65" s="2" customFormat="1" ht="24.15" customHeight="1">
      <c r="A290" s="32"/>
      <c r="B290" s="144"/>
      <c r="C290" s="145" t="s">
        <v>539</v>
      </c>
      <c r="D290" s="145" t="s">
        <v>150</v>
      </c>
      <c r="E290" s="146" t="s">
        <v>1945</v>
      </c>
      <c r="F290" s="147" t="s">
        <v>1946</v>
      </c>
      <c r="G290" s="148" t="s">
        <v>322</v>
      </c>
      <c r="H290" s="149">
        <v>1</v>
      </c>
      <c r="I290" s="150"/>
      <c r="J290" s="151">
        <f t="shared" si="20"/>
        <v>0</v>
      </c>
      <c r="K290" s="152"/>
      <c r="L290" s="33"/>
      <c r="M290" s="153" t="s">
        <v>1</v>
      </c>
      <c r="N290" s="154" t="s">
        <v>38</v>
      </c>
      <c r="O290" s="58"/>
      <c r="P290" s="155">
        <f t="shared" si="21"/>
        <v>0</v>
      </c>
      <c r="Q290" s="155">
        <v>0</v>
      </c>
      <c r="R290" s="155">
        <f t="shared" si="22"/>
        <v>0</v>
      </c>
      <c r="S290" s="155">
        <v>0.05</v>
      </c>
      <c r="T290" s="156">
        <f t="shared" si="23"/>
        <v>0.05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7" t="s">
        <v>154</v>
      </c>
      <c r="AT290" s="157" t="s">
        <v>150</v>
      </c>
      <c r="AU290" s="157" t="s">
        <v>83</v>
      </c>
      <c r="AY290" s="17" t="s">
        <v>148</v>
      </c>
      <c r="BE290" s="158">
        <f t="shared" si="24"/>
        <v>0</v>
      </c>
      <c r="BF290" s="158">
        <f t="shared" si="25"/>
        <v>0</v>
      </c>
      <c r="BG290" s="158">
        <f t="shared" si="26"/>
        <v>0</v>
      </c>
      <c r="BH290" s="158">
        <f t="shared" si="27"/>
        <v>0</v>
      </c>
      <c r="BI290" s="158">
        <f t="shared" si="28"/>
        <v>0</v>
      </c>
      <c r="BJ290" s="17" t="s">
        <v>81</v>
      </c>
      <c r="BK290" s="158">
        <f t="shared" si="29"/>
        <v>0</v>
      </c>
      <c r="BL290" s="17" t="s">
        <v>154</v>
      </c>
      <c r="BM290" s="157" t="s">
        <v>1947</v>
      </c>
    </row>
    <row r="291" spans="1:65" s="2" customFormat="1" ht="24.15" customHeight="1">
      <c r="A291" s="32"/>
      <c r="B291" s="144"/>
      <c r="C291" s="145" t="s">
        <v>864</v>
      </c>
      <c r="D291" s="145" t="s">
        <v>150</v>
      </c>
      <c r="E291" s="146" t="s">
        <v>1948</v>
      </c>
      <c r="F291" s="147" t="s">
        <v>1949</v>
      </c>
      <c r="G291" s="148" t="s">
        <v>322</v>
      </c>
      <c r="H291" s="149">
        <v>1</v>
      </c>
      <c r="I291" s="150"/>
      <c r="J291" s="151">
        <f t="shared" si="20"/>
        <v>0</v>
      </c>
      <c r="K291" s="152"/>
      <c r="L291" s="33"/>
      <c r="M291" s="153" t="s">
        <v>1</v>
      </c>
      <c r="N291" s="154" t="s">
        <v>38</v>
      </c>
      <c r="O291" s="58"/>
      <c r="P291" s="155">
        <f t="shared" si="21"/>
        <v>0</v>
      </c>
      <c r="Q291" s="155">
        <v>0</v>
      </c>
      <c r="R291" s="155">
        <f t="shared" si="22"/>
        <v>0</v>
      </c>
      <c r="S291" s="155">
        <v>0.15</v>
      </c>
      <c r="T291" s="156">
        <f t="shared" si="23"/>
        <v>0.15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7" t="s">
        <v>154</v>
      </c>
      <c r="AT291" s="157" t="s">
        <v>150</v>
      </c>
      <c r="AU291" s="157" t="s">
        <v>83</v>
      </c>
      <c r="AY291" s="17" t="s">
        <v>148</v>
      </c>
      <c r="BE291" s="158">
        <f t="shared" si="24"/>
        <v>0</v>
      </c>
      <c r="BF291" s="158">
        <f t="shared" si="25"/>
        <v>0</v>
      </c>
      <c r="BG291" s="158">
        <f t="shared" si="26"/>
        <v>0</v>
      </c>
      <c r="BH291" s="158">
        <f t="shared" si="27"/>
        <v>0</v>
      </c>
      <c r="BI291" s="158">
        <f t="shared" si="28"/>
        <v>0</v>
      </c>
      <c r="BJ291" s="17" t="s">
        <v>81</v>
      </c>
      <c r="BK291" s="158">
        <f t="shared" si="29"/>
        <v>0</v>
      </c>
      <c r="BL291" s="17" t="s">
        <v>154</v>
      </c>
      <c r="BM291" s="157" t="s">
        <v>1950</v>
      </c>
    </row>
    <row r="292" spans="1:65" s="2" customFormat="1" ht="24.15" customHeight="1">
      <c r="A292" s="32"/>
      <c r="B292" s="144"/>
      <c r="C292" s="145" t="s">
        <v>868</v>
      </c>
      <c r="D292" s="145" t="s">
        <v>150</v>
      </c>
      <c r="E292" s="146" t="s">
        <v>1289</v>
      </c>
      <c r="F292" s="147" t="s">
        <v>1290</v>
      </c>
      <c r="G292" s="148" t="s">
        <v>322</v>
      </c>
      <c r="H292" s="149">
        <v>11</v>
      </c>
      <c r="I292" s="150"/>
      <c r="J292" s="151">
        <f t="shared" si="20"/>
        <v>0</v>
      </c>
      <c r="K292" s="152"/>
      <c r="L292" s="33"/>
      <c r="M292" s="153" t="s">
        <v>1</v>
      </c>
      <c r="N292" s="154" t="s">
        <v>38</v>
      </c>
      <c r="O292" s="58"/>
      <c r="P292" s="155">
        <f t="shared" si="21"/>
        <v>0</v>
      </c>
      <c r="Q292" s="155">
        <v>0.21734000000000001</v>
      </c>
      <c r="R292" s="155">
        <f t="shared" si="22"/>
        <v>2.3907400000000001</v>
      </c>
      <c r="S292" s="155">
        <v>0</v>
      </c>
      <c r="T292" s="156">
        <f t="shared" si="2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7" t="s">
        <v>154</v>
      </c>
      <c r="AT292" s="157" t="s">
        <v>150</v>
      </c>
      <c r="AU292" s="157" t="s">
        <v>83</v>
      </c>
      <c r="AY292" s="17" t="s">
        <v>148</v>
      </c>
      <c r="BE292" s="158">
        <f t="shared" si="24"/>
        <v>0</v>
      </c>
      <c r="BF292" s="158">
        <f t="shared" si="25"/>
        <v>0</v>
      </c>
      <c r="BG292" s="158">
        <f t="shared" si="26"/>
        <v>0</v>
      </c>
      <c r="BH292" s="158">
        <f t="shared" si="27"/>
        <v>0</v>
      </c>
      <c r="BI292" s="158">
        <f t="shared" si="28"/>
        <v>0</v>
      </c>
      <c r="BJ292" s="17" t="s">
        <v>81</v>
      </c>
      <c r="BK292" s="158">
        <f t="shared" si="29"/>
        <v>0</v>
      </c>
      <c r="BL292" s="17" t="s">
        <v>154</v>
      </c>
      <c r="BM292" s="157" t="s">
        <v>1951</v>
      </c>
    </row>
    <row r="293" spans="1:65" s="2" customFormat="1" ht="24.15" customHeight="1">
      <c r="A293" s="32"/>
      <c r="B293" s="144"/>
      <c r="C293" s="176" t="s">
        <v>872</v>
      </c>
      <c r="D293" s="176" t="s">
        <v>267</v>
      </c>
      <c r="E293" s="177" t="s">
        <v>1952</v>
      </c>
      <c r="F293" s="178" t="s">
        <v>1953</v>
      </c>
      <c r="G293" s="179" t="s">
        <v>322</v>
      </c>
      <c r="H293" s="180">
        <v>11</v>
      </c>
      <c r="I293" s="181"/>
      <c r="J293" s="182">
        <f t="shared" si="20"/>
        <v>0</v>
      </c>
      <c r="K293" s="183"/>
      <c r="L293" s="184"/>
      <c r="M293" s="185" t="s">
        <v>1</v>
      </c>
      <c r="N293" s="186" t="s">
        <v>38</v>
      </c>
      <c r="O293" s="58"/>
      <c r="P293" s="155">
        <f t="shared" si="21"/>
        <v>0</v>
      </c>
      <c r="Q293" s="155">
        <v>5.4600000000000003E-2</v>
      </c>
      <c r="R293" s="155">
        <f t="shared" si="22"/>
        <v>0.60060000000000002</v>
      </c>
      <c r="S293" s="155">
        <v>0</v>
      </c>
      <c r="T293" s="156">
        <f t="shared" si="2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7" t="s">
        <v>230</v>
      </c>
      <c r="AT293" s="157" t="s">
        <v>267</v>
      </c>
      <c r="AU293" s="157" t="s">
        <v>83</v>
      </c>
      <c r="AY293" s="17" t="s">
        <v>148</v>
      </c>
      <c r="BE293" s="158">
        <f t="shared" si="24"/>
        <v>0</v>
      </c>
      <c r="BF293" s="158">
        <f t="shared" si="25"/>
        <v>0</v>
      </c>
      <c r="BG293" s="158">
        <f t="shared" si="26"/>
        <v>0</v>
      </c>
      <c r="BH293" s="158">
        <f t="shared" si="27"/>
        <v>0</v>
      </c>
      <c r="BI293" s="158">
        <f t="shared" si="28"/>
        <v>0</v>
      </c>
      <c r="BJ293" s="17" t="s">
        <v>81</v>
      </c>
      <c r="BK293" s="158">
        <f t="shared" si="29"/>
        <v>0</v>
      </c>
      <c r="BL293" s="17" t="s">
        <v>154</v>
      </c>
      <c r="BM293" s="157" t="s">
        <v>1954</v>
      </c>
    </row>
    <row r="294" spans="1:65" s="2" customFormat="1" ht="21.75" customHeight="1">
      <c r="A294" s="32"/>
      <c r="B294" s="144"/>
      <c r="C294" s="145" t="s">
        <v>878</v>
      </c>
      <c r="D294" s="145" t="s">
        <v>150</v>
      </c>
      <c r="E294" s="146" t="s">
        <v>362</v>
      </c>
      <c r="F294" s="147" t="s">
        <v>363</v>
      </c>
      <c r="G294" s="148" t="s">
        <v>153</v>
      </c>
      <c r="H294" s="149">
        <v>302.68</v>
      </c>
      <c r="I294" s="150"/>
      <c r="J294" s="151">
        <f t="shared" si="20"/>
        <v>0</v>
      </c>
      <c r="K294" s="152"/>
      <c r="L294" s="33"/>
      <c r="M294" s="153" t="s">
        <v>1</v>
      </c>
      <c r="N294" s="154" t="s">
        <v>38</v>
      </c>
      <c r="O294" s="58"/>
      <c r="P294" s="155">
        <f t="shared" si="21"/>
        <v>0</v>
      </c>
      <c r="Q294" s="155">
        <v>1.2999999999999999E-4</v>
      </c>
      <c r="R294" s="155">
        <f t="shared" si="22"/>
        <v>3.9348399999999999E-2</v>
      </c>
      <c r="S294" s="155">
        <v>0</v>
      </c>
      <c r="T294" s="156">
        <f t="shared" si="2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7" t="s">
        <v>154</v>
      </c>
      <c r="AT294" s="157" t="s">
        <v>150</v>
      </c>
      <c r="AU294" s="157" t="s">
        <v>83</v>
      </c>
      <c r="AY294" s="17" t="s">
        <v>148</v>
      </c>
      <c r="BE294" s="158">
        <f t="shared" si="24"/>
        <v>0</v>
      </c>
      <c r="BF294" s="158">
        <f t="shared" si="25"/>
        <v>0</v>
      </c>
      <c r="BG294" s="158">
        <f t="shared" si="26"/>
        <v>0</v>
      </c>
      <c r="BH294" s="158">
        <f t="shared" si="27"/>
        <v>0</v>
      </c>
      <c r="BI294" s="158">
        <f t="shared" si="28"/>
        <v>0</v>
      </c>
      <c r="BJ294" s="17" t="s">
        <v>81</v>
      </c>
      <c r="BK294" s="158">
        <f t="shared" si="29"/>
        <v>0</v>
      </c>
      <c r="BL294" s="17" t="s">
        <v>154</v>
      </c>
      <c r="BM294" s="157" t="s">
        <v>1955</v>
      </c>
    </row>
    <row r="295" spans="1:65" s="13" customFormat="1" ht="10.199999999999999">
      <c r="B295" s="159"/>
      <c r="D295" s="160" t="s">
        <v>156</v>
      </c>
      <c r="E295" s="161" t="s">
        <v>1</v>
      </c>
      <c r="F295" s="162" t="s">
        <v>1956</v>
      </c>
      <c r="H295" s="163">
        <v>302.68</v>
      </c>
      <c r="I295" s="164"/>
      <c r="L295" s="159"/>
      <c r="M295" s="165"/>
      <c r="N295" s="166"/>
      <c r="O295" s="166"/>
      <c r="P295" s="166"/>
      <c r="Q295" s="166"/>
      <c r="R295" s="166"/>
      <c r="S295" s="166"/>
      <c r="T295" s="167"/>
      <c r="AT295" s="161" t="s">
        <v>156</v>
      </c>
      <c r="AU295" s="161" t="s">
        <v>83</v>
      </c>
      <c r="AV295" s="13" t="s">
        <v>83</v>
      </c>
      <c r="AW295" s="13" t="s">
        <v>31</v>
      </c>
      <c r="AX295" s="13" t="s">
        <v>81</v>
      </c>
      <c r="AY295" s="161" t="s">
        <v>148</v>
      </c>
    </row>
    <row r="296" spans="1:65" s="12" customFormat="1" ht="22.8" customHeight="1">
      <c r="B296" s="131"/>
      <c r="D296" s="132" t="s">
        <v>72</v>
      </c>
      <c r="E296" s="142" t="s">
        <v>992</v>
      </c>
      <c r="F296" s="142" t="s">
        <v>993</v>
      </c>
      <c r="I296" s="134"/>
      <c r="J296" s="143">
        <f>BK296</f>
        <v>0</v>
      </c>
      <c r="L296" s="131"/>
      <c r="M296" s="136"/>
      <c r="N296" s="137"/>
      <c r="O296" s="137"/>
      <c r="P296" s="138">
        <f>SUM(P297:P302)</f>
        <v>0</v>
      </c>
      <c r="Q296" s="137"/>
      <c r="R296" s="138">
        <f>SUM(R297:R302)</f>
        <v>0</v>
      </c>
      <c r="S296" s="137"/>
      <c r="T296" s="139">
        <f>SUM(T297:T302)</f>
        <v>0</v>
      </c>
      <c r="AR296" s="132" t="s">
        <v>81</v>
      </c>
      <c r="AT296" s="140" t="s">
        <v>72</v>
      </c>
      <c r="AU296" s="140" t="s">
        <v>81</v>
      </c>
      <c r="AY296" s="132" t="s">
        <v>148</v>
      </c>
      <c r="BK296" s="141">
        <f>SUM(BK297:BK302)</f>
        <v>0</v>
      </c>
    </row>
    <row r="297" spans="1:65" s="2" customFormat="1" ht="16.5" customHeight="1">
      <c r="A297" s="32"/>
      <c r="B297" s="144"/>
      <c r="C297" s="145" t="s">
        <v>883</v>
      </c>
      <c r="D297" s="145" t="s">
        <v>150</v>
      </c>
      <c r="E297" s="146" t="s">
        <v>1004</v>
      </c>
      <c r="F297" s="147" t="s">
        <v>1005</v>
      </c>
      <c r="G297" s="148" t="s">
        <v>257</v>
      </c>
      <c r="H297" s="149">
        <v>2.0619999999999998</v>
      </c>
      <c r="I297" s="150"/>
      <c r="J297" s="151">
        <f>ROUND(I297*H297,2)</f>
        <v>0</v>
      </c>
      <c r="K297" s="152"/>
      <c r="L297" s="33"/>
      <c r="M297" s="153" t="s">
        <v>1</v>
      </c>
      <c r="N297" s="154" t="s">
        <v>38</v>
      </c>
      <c r="O297" s="58"/>
      <c r="P297" s="155">
        <f>O297*H297</f>
        <v>0</v>
      </c>
      <c r="Q297" s="155">
        <v>0</v>
      </c>
      <c r="R297" s="155">
        <f>Q297*H297</f>
        <v>0</v>
      </c>
      <c r="S297" s="155">
        <v>0</v>
      </c>
      <c r="T297" s="156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7" t="s">
        <v>154</v>
      </c>
      <c r="AT297" s="157" t="s">
        <v>150</v>
      </c>
      <c r="AU297" s="157" t="s">
        <v>83</v>
      </c>
      <c r="AY297" s="17" t="s">
        <v>148</v>
      </c>
      <c r="BE297" s="158">
        <f>IF(N297="základní",J297,0)</f>
        <v>0</v>
      </c>
      <c r="BF297" s="158">
        <f>IF(N297="snížená",J297,0)</f>
        <v>0</v>
      </c>
      <c r="BG297" s="158">
        <f>IF(N297="zákl. přenesená",J297,0)</f>
        <v>0</v>
      </c>
      <c r="BH297" s="158">
        <f>IF(N297="sníž. přenesená",J297,0)</f>
        <v>0</v>
      </c>
      <c r="BI297" s="158">
        <f>IF(N297="nulová",J297,0)</f>
        <v>0</v>
      </c>
      <c r="BJ297" s="17" t="s">
        <v>81</v>
      </c>
      <c r="BK297" s="158">
        <f>ROUND(I297*H297,2)</f>
        <v>0</v>
      </c>
      <c r="BL297" s="17" t="s">
        <v>154</v>
      </c>
      <c r="BM297" s="157" t="s">
        <v>1957</v>
      </c>
    </row>
    <row r="298" spans="1:65" s="2" customFormat="1" ht="24.15" customHeight="1">
      <c r="A298" s="32"/>
      <c r="B298" s="144"/>
      <c r="C298" s="145" t="s">
        <v>888</v>
      </c>
      <c r="D298" s="145" t="s">
        <v>150</v>
      </c>
      <c r="E298" s="146" t="s">
        <v>1008</v>
      </c>
      <c r="F298" s="147" t="s">
        <v>1009</v>
      </c>
      <c r="G298" s="148" t="s">
        <v>257</v>
      </c>
      <c r="H298" s="149">
        <v>28.867999999999999</v>
      </c>
      <c r="I298" s="150"/>
      <c r="J298" s="151">
        <f>ROUND(I298*H298,2)</f>
        <v>0</v>
      </c>
      <c r="K298" s="152"/>
      <c r="L298" s="33"/>
      <c r="M298" s="153" t="s">
        <v>1</v>
      </c>
      <c r="N298" s="154" t="s">
        <v>38</v>
      </c>
      <c r="O298" s="58"/>
      <c r="P298" s="155">
        <f>O298*H298</f>
        <v>0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7" t="s">
        <v>154</v>
      </c>
      <c r="AT298" s="157" t="s">
        <v>150</v>
      </c>
      <c r="AU298" s="157" t="s">
        <v>83</v>
      </c>
      <c r="AY298" s="17" t="s">
        <v>148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7" t="s">
        <v>81</v>
      </c>
      <c r="BK298" s="158">
        <f>ROUND(I298*H298,2)</f>
        <v>0</v>
      </c>
      <c r="BL298" s="17" t="s">
        <v>154</v>
      </c>
      <c r="BM298" s="157" t="s">
        <v>1958</v>
      </c>
    </row>
    <row r="299" spans="1:65" s="13" customFormat="1" ht="10.199999999999999">
      <c r="B299" s="159"/>
      <c r="D299" s="160" t="s">
        <v>156</v>
      </c>
      <c r="F299" s="162" t="s">
        <v>1959</v>
      </c>
      <c r="H299" s="163">
        <v>28.867999999999999</v>
      </c>
      <c r="I299" s="164"/>
      <c r="L299" s="159"/>
      <c r="M299" s="165"/>
      <c r="N299" s="166"/>
      <c r="O299" s="166"/>
      <c r="P299" s="166"/>
      <c r="Q299" s="166"/>
      <c r="R299" s="166"/>
      <c r="S299" s="166"/>
      <c r="T299" s="167"/>
      <c r="AT299" s="161" t="s">
        <v>156</v>
      </c>
      <c r="AU299" s="161" t="s">
        <v>83</v>
      </c>
      <c r="AV299" s="13" t="s">
        <v>83</v>
      </c>
      <c r="AW299" s="13" t="s">
        <v>3</v>
      </c>
      <c r="AX299" s="13" t="s">
        <v>81</v>
      </c>
      <c r="AY299" s="161" t="s">
        <v>148</v>
      </c>
    </row>
    <row r="300" spans="1:65" s="2" customFormat="1" ht="24.15" customHeight="1">
      <c r="A300" s="32"/>
      <c r="B300" s="144"/>
      <c r="C300" s="145" t="s">
        <v>897</v>
      </c>
      <c r="D300" s="145" t="s">
        <v>150</v>
      </c>
      <c r="E300" s="146" t="s">
        <v>1017</v>
      </c>
      <c r="F300" s="147" t="s">
        <v>1018</v>
      </c>
      <c r="G300" s="148" t="s">
        <v>257</v>
      </c>
      <c r="H300" s="149">
        <v>2.0619999999999998</v>
      </c>
      <c r="I300" s="150"/>
      <c r="J300" s="151">
        <f>ROUND(I300*H300,2)</f>
        <v>0</v>
      </c>
      <c r="K300" s="152"/>
      <c r="L300" s="33"/>
      <c r="M300" s="153" t="s">
        <v>1</v>
      </c>
      <c r="N300" s="154" t="s">
        <v>38</v>
      </c>
      <c r="O300" s="58"/>
      <c r="P300" s="155">
        <f>O300*H300</f>
        <v>0</v>
      </c>
      <c r="Q300" s="155">
        <v>0</v>
      </c>
      <c r="R300" s="155">
        <f>Q300*H300</f>
        <v>0</v>
      </c>
      <c r="S300" s="155">
        <v>0</v>
      </c>
      <c r="T300" s="156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7" t="s">
        <v>154</v>
      </c>
      <c r="AT300" s="157" t="s">
        <v>150</v>
      </c>
      <c r="AU300" s="157" t="s">
        <v>83</v>
      </c>
      <c r="AY300" s="17" t="s">
        <v>148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7" t="s">
        <v>81</v>
      </c>
      <c r="BK300" s="158">
        <f>ROUND(I300*H300,2)</f>
        <v>0</v>
      </c>
      <c r="BL300" s="17" t="s">
        <v>154</v>
      </c>
      <c r="BM300" s="157" t="s">
        <v>1960</v>
      </c>
    </row>
    <row r="301" spans="1:65" s="2" customFormat="1" ht="37.799999999999997" customHeight="1">
      <c r="A301" s="32"/>
      <c r="B301" s="144"/>
      <c r="C301" s="145" t="s">
        <v>902</v>
      </c>
      <c r="D301" s="145" t="s">
        <v>150</v>
      </c>
      <c r="E301" s="146" t="s">
        <v>1304</v>
      </c>
      <c r="F301" s="147" t="s">
        <v>1305</v>
      </c>
      <c r="G301" s="148" t="s">
        <v>257</v>
      </c>
      <c r="H301" s="149">
        <v>1.2370000000000001</v>
      </c>
      <c r="I301" s="150"/>
      <c r="J301" s="151">
        <f>ROUND(I301*H301,2)</f>
        <v>0</v>
      </c>
      <c r="K301" s="152"/>
      <c r="L301" s="33"/>
      <c r="M301" s="153" t="s">
        <v>1</v>
      </c>
      <c r="N301" s="154" t="s">
        <v>38</v>
      </c>
      <c r="O301" s="58"/>
      <c r="P301" s="155">
        <f>O301*H301</f>
        <v>0</v>
      </c>
      <c r="Q301" s="155">
        <v>0</v>
      </c>
      <c r="R301" s="155">
        <f>Q301*H301</f>
        <v>0</v>
      </c>
      <c r="S301" s="155">
        <v>0</v>
      </c>
      <c r="T301" s="156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7" t="s">
        <v>154</v>
      </c>
      <c r="AT301" s="157" t="s">
        <v>150</v>
      </c>
      <c r="AU301" s="157" t="s">
        <v>83</v>
      </c>
      <c r="AY301" s="17" t="s">
        <v>148</v>
      </c>
      <c r="BE301" s="158">
        <f>IF(N301="základní",J301,0)</f>
        <v>0</v>
      </c>
      <c r="BF301" s="158">
        <f>IF(N301="snížená",J301,0)</f>
        <v>0</v>
      </c>
      <c r="BG301" s="158">
        <f>IF(N301="zákl. přenesená",J301,0)</f>
        <v>0</v>
      </c>
      <c r="BH301" s="158">
        <f>IF(N301="sníž. přenesená",J301,0)</f>
        <v>0</v>
      </c>
      <c r="BI301" s="158">
        <f>IF(N301="nulová",J301,0)</f>
        <v>0</v>
      </c>
      <c r="BJ301" s="17" t="s">
        <v>81</v>
      </c>
      <c r="BK301" s="158">
        <f>ROUND(I301*H301,2)</f>
        <v>0</v>
      </c>
      <c r="BL301" s="17" t="s">
        <v>154</v>
      </c>
      <c r="BM301" s="157" t="s">
        <v>1961</v>
      </c>
    </row>
    <row r="302" spans="1:65" s="2" customFormat="1" ht="37.799999999999997" customHeight="1">
      <c r="A302" s="32"/>
      <c r="B302" s="144"/>
      <c r="C302" s="145" t="s">
        <v>909</v>
      </c>
      <c r="D302" s="145" t="s">
        <v>150</v>
      </c>
      <c r="E302" s="146" t="s">
        <v>1962</v>
      </c>
      <c r="F302" s="147" t="s">
        <v>1963</v>
      </c>
      <c r="G302" s="148" t="s">
        <v>257</v>
      </c>
      <c r="H302" s="149">
        <v>0.82499999999999996</v>
      </c>
      <c r="I302" s="150"/>
      <c r="J302" s="151">
        <f>ROUND(I302*H302,2)</f>
        <v>0</v>
      </c>
      <c r="K302" s="152"/>
      <c r="L302" s="33"/>
      <c r="M302" s="153" t="s">
        <v>1</v>
      </c>
      <c r="N302" s="154" t="s">
        <v>38</v>
      </c>
      <c r="O302" s="58"/>
      <c r="P302" s="155">
        <f>O302*H302</f>
        <v>0</v>
      </c>
      <c r="Q302" s="155">
        <v>0</v>
      </c>
      <c r="R302" s="155">
        <f>Q302*H302</f>
        <v>0</v>
      </c>
      <c r="S302" s="155">
        <v>0</v>
      </c>
      <c r="T302" s="156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7" t="s">
        <v>154</v>
      </c>
      <c r="AT302" s="157" t="s">
        <v>150</v>
      </c>
      <c r="AU302" s="157" t="s">
        <v>83</v>
      </c>
      <c r="AY302" s="17" t="s">
        <v>148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7" t="s">
        <v>81</v>
      </c>
      <c r="BK302" s="158">
        <f>ROUND(I302*H302,2)</f>
        <v>0</v>
      </c>
      <c r="BL302" s="17" t="s">
        <v>154</v>
      </c>
      <c r="BM302" s="157" t="s">
        <v>1964</v>
      </c>
    </row>
    <row r="303" spans="1:65" s="12" customFormat="1" ht="22.8" customHeight="1">
      <c r="B303" s="131"/>
      <c r="D303" s="132" t="s">
        <v>72</v>
      </c>
      <c r="E303" s="142" t="s">
        <v>365</v>
      </c>
      <c r="F303" s="142" t="s">
        <v>366</v>
      </c>
      <c r="I303" s="134"/>
      <c r="J303" s="143">
        <f>BK303</f>
        <v>0</v>
      </c>
      <c r="L303" s="131"/>
      <c r="M303" s="136"/>
      <c r="N303" s="137"/>
      <c r="O303" s="137"/>
      <c r="P303" s="138">
        <f>P304</f>
        <v>0</v>
      </c>
      <c r="Q303" s="137"/>
      <c r="R303" s="138">
        <f>R304</f>
        <v>0</v>
      </c>
      <c r="S303" s="137"/>
      <c r="T303" s="139">
        <f>T304</f>
        <v>0</v>
      </c>
      <c r="AR303" s="132" t="s">
        <v>81</v>
      </c>
      <c r="AT303" s="140" t="s">
        <v>72</v>
      </c>
      <c r="AU303" s="140" t="s">
        <v>81</v>
      </c>
      <c r="AY303" s="132" t="s">
        <v>148</v>
      </c>
      <c r="BK303" s="141">
        <f>BK304</f>
        <v>0</v>
      </c>
    </row>
    <row r="304" spans="1:65" s="2" customFormat="1" ht="24.15" customHeight="1">
      <c r="A304" s="32"/>
      <c r="B304" s="144"/>
      <c r="C304" s="145" t="s">
        <v>916</v>
      </c>
      <c r="D304" s="145" t="s">
        <v>150</v>
      </c>
      <c r="E304" s="146" t="s">
        <v>368</v>
      </c>
      <c r="F304" s="147" t="s">
        <v>369</v>
      </c>
      <c r="G304" s="148" t="s">
        <v>257</v>
      </c>
      <c r="H304" s="149">
        <v>2171.7220000000002</v>
      </c>
      <c r="I304" s="150"/>
      <c r="J304" s="151">
        <f>ROUND(I304*H304,2)</f>
        <v>0</v>
      </c>
      <c r="K304" s="152"/>
      <c r="L304" s="33"/>
      <c r="M304" s="195" t="s">
        <v>1</v>
      </c>
      <c r="N304" s="196" t="s">
        <v>38</v>
      </c>
      <c r="O304" s="197"/>
      <c r="P304" s="198">
        <f>O304*H304</f>
        <v>0</v>
      </c>
      <c r="Q304" s="198">
        <v>0</v>
      </c>
      <c r="R304" s="198">
        <f>Q304*H304</f>
        <v>0</v>
      </c>
      <c r="S304" s="198">
        <v>0</v>
      </c>
      <c r="T304" s="199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57" t="s">
        <v>154</v>
      </c>
      <c r="AT304" s="157" t="s">
        <v>150</v>
      </c>
      <c r="AU304" s="157" t="s">
        <v>83</v>
      </c>
      <c r="AY304" s="17" t="s">
        <v>148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7" t="s">
        <v>81</v>
      </c>
      <c r="BK304" s="158">
        <f>ROUND(I304*H304,2)</f>
        <v>0</v>
      </c>
      <c r="BL304" s="17" t="s">
        <v>154</v>
      </c>
      <c r="BM304" s="157" t="s">
        <v>1965</v>
      </c>
    </row>
    <row r="305" spans="1:31" s="2" customFormat="1" ht="6.9" customHeight="1">
      <c r="A305" s="32"/>
      <c r="B305" s="47"/>
      <c r="C305" s="48"/>
      <c r="D305" s="48"/>
      <c r="E305" s="48"/>
      <c r="F305" s="48"/>
      <c r="G305" s="48"/>
      <c r="H305" s="48"/>
      <c r="I305" s="48"/>
      <c r="J305" s="48"/>
      <c r="K305" s="48"/>
      <c r="L305" s="33"/>
      <c r="M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</row>
  </sheetData>
  <autoFilter ref="C122:K304" xr:uid="{00000000-0009-0000-0000-00000D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30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116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4" t="s">
        <v>1966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ROUND((SUM(BE121:BE307)),  2)</f>
        <v>0</v>
      </c>
      <c r="G33" s="32"/>
      <c r="H33" s="32"/>
      <c r="I33" s="100">
        <v>0.21</v>
      </c>
      <c r="J33" s="99">
        <f>ROUND(((SUM(BE121:BE307))*I33),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ROUND((SUM(BF121:BF307)),  2)</f>
        <v>0</v>
      </c>
      <c r="G34" s="32"/>
      <c r="H34" s="32"/>
      <c r="I34" s="100">
        <v>0.15</v>
      </c>
      <c r="J34" s="99">
        <f>ROUND(((SUM(BF121:BF307))*I34),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ROUND((SUM(BG121:BG307)),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ROUND((SUM(BH121:BH307)),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ROUND((SUM(BI121:BI307)),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4" t="str">
        <f>E9</f>
        <v>22-133-7 - SO 20 Vodovodní řád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J123</f>
        <v>0</v>
      </c>
      <c r="L98" s="116"/>
    </row>
    <row r="99" spans="1:31" s="10" customFormat="1" ht="19.95" customHeight="1">
      <c r="B99" s="116"/>
      <c r="D99" s="117" t="s">
        <v>130</v>
      </c>
      <c r="E99" s="118"/>
      <c r="F99" s="118"/>
      <c r="G99" s="118"/>
      <c r="H99" s="118"/>
      <c r="I99" s="118"/>
      <c r="J99" s="119">
        <f>J247</f>
        <v>0</v>
      </c>
      <c r="L99" s="116"/>
    </row>
    <row r="100" spans="1:31" s="10" customFormat="1" ht="19.95" customHeight="1">
      <c r="B100" s="116"/>
      <c r="D100" s="117" t="s">
        <v>131</v>
      </c>
      <c r="E100" s="118"/>
      <c r="F100" s="118"/>
      <c r="G100" s="118"/>
      <c r="H100" s="118"/>
      <c r="I100" s="118"/>
      <c r="J100" s="119">
        <f>J258</f>
        <v>0</v>
      </c>
      <c r="L100" s="116"/>
    </row>
    <row r="101" spans="1:31" s="10" customFormat="1" ht="19.95" customHeight="1">
      <c r="B101" s="116"/>
      <c r="D101" s="117" t="s">
        <v>132</v>
      </c>
      <c r="E101" s="118"/>
      <c r="F101" s="118"/>
      <c r="G101" s="118"/>
      <c r="H101" s="118"/>
      <c r="I101" s="118"/>
      <c r="J101" s="119">
        <f>J306</f>
        <v>0</v>
      </c>
      <c r="L101" s="116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" customHeight="1">
      <c r="A108" s="32"/>
      <c r="B108" s="33"/>
      <c r="C108" s="21" t="s">
        <v>133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39" t="str">
        <f>E7</f>
        <v>Rodinné domy u Rybníka</v>
      </c>
      <c r="F111" s="240"/>
      <c r="G111" s="240"/>
      <c r="H111" s="240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121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04" t="str">
        <f>E9</f>
        <v>22-133-7 - SO 20 Vodovodní řád</v>
      </c>
      <c r="F113" s="241"/>
      <c r="G113" s="241"/>
      <c r="H113" s="241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2"/>
      <c r="E115" s="32"/>
      <c r="F115" s="25" t="str">
        <f>F12</f>
        <v xml:space="preserve"> </v>
      </c>
      <c r="G115" s="32"/>
      <c r="H115" s="32"/>
      <c r="I115" s="27" t="s">
        <v>22</v>
      </c>
      <c r="J115" s="55" t="str">
        <f>IF(J12="","",J12)</f>
        <v>1. 4. 2022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>
      <c r="A117" s="32"/>
      <c r="B117" s="33"/>
      <c r="C117" s="27" t="s">
        <v>24</v>
      </c>
      <c r="D117" s="32"/>
      <c r="E117" s="32"/>
      <c r="F117" s="25" t="str">
        <f>E15</f>
        <v xml:space="preserve"> </v>
      </c>
      <c r="G117" s="32"/>
      <c r="H117" s="32"/>
      <c r="I117" s="27" t="s">
        <v>29</v>
      </c>
      <c r="J117" s="30" t="str">
        <f>E21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15" customHeight="1">
      <c r="A118" s="32"/>
      <c r="B118" s="33"/>
      <c r="C118" s="27" t="s">
        <v>27</v>
      </c>
      <c r="D118" s="32"/>
      <c r="E118" s="32"/>
      <c r="F118" s="25" t="str">
        <f>IF(E18="","",E18)</f>
        <v>Vyplň údaj</v>
      </c>
      <c r="G118" s="32"/>
      <c r="H118" s="32"/>
      <c r="I118" s="27" t="s">
        <v>30</v>
      </c>
      <c r="J118" s="30" t="str">
        <f>E24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20"/>
      <c r="B120" s="121"/>
      <c r="C120" s="122" t="s">
        <v>134</v>
      </c>
      <c r="D120" s="123" t="s">
        <v>58</v>
      </c>
      <c r="E120" s="123" t="s">
        <v>54</v>
      </c>
      <c r="F120" s="123" t="s">
        <v>55</v>
      </c>
      <c r="G120" s="123" t="s">
        <v>135</v>
      </c>
      <c r="H120" s="123" t="s">
        <v>136</v>
      </c>
      <c r="I120" s="123" t="s">
        <v>137</v>
      </c>
      <c r="J120" s="124" t="s">
        <v>125</v>
      </c>
      <c r="K120" s="125" t="s">
        <v>138</v>
      </c>
      <c r="L120" s="126"/>
      <c r="M120" s="62" t="s">
        <v>1</v>
      </c>
      <c r="N120" s="63" t="s">
        <v>37</v>
      </c>
      <c r="O120" s="63" t="s">
        <v>139</v>
      </c>
      <c r="P120" s="63" t="s">
        <v>140</v>
      </c>
      <c r="Q120" s="63" t="s">
        <v>141</v>
      </c>
      <c r="R120" s="63" t="s">
        <v>142</v>
      </c>
      <c r="S120" s="63" t="s">
        <v>143</v>
      </c>
      <c r="T120" s="64" t="s">
        <v>144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8" customHeight="1">
      <c r="A121" s="32"/>
      <c r="B121" s="33"/>
      <c r="C121" s="69" t="s">
        <v>145</v>
      </c>
      <c r="D121" s="32"/>
      <c r="E121" s="32"/>
      <c r="F121" s="32"/>
      <c r="G121" s="32"/>
      <c r="H121" s="32"/>
      <c r="I121" s="32"/>
      <c r="J121" s="127">
        <f>BK121</f>
        <v>0</v>
      </c>
      <c r="K121" s="32"/>
      <c r="L121" s="33"/>
      <c r="M121" s="65"/>
      <c r="N121" s="56"/>
      <c r="O121" s="66"/>
      <c r="P121" s="128">
        <f>P122</f>
        <v>0</v>
      </c>
      <c r="Q121" s="66"/>
      <c r="R121" s="128">
        <f>R122</f>
        <v>1022.08306086</v>
      </c>
      <c r="S121" s="66"/>
      <c r="T121" s="129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72</v>
      </c>
      <c r="AU121" s="17" t="s">
        <v>127</v>
      </c>
      <c r="BK121" s="130">
        <f>BK122</f>
        <v>0</v>
      </c>
    </row>
    <row r="122" spans="1:65" s="12" customFormat="1" ht="25.95" customHeight="1">
      <c r="B122" s="131"/>
      <c r="D122" s="132" t="s">
        <v>72</v>
      </c>
      <c r="E122" s="133" t="s">
        <v>146</v>
      </c>
      <c r="F122" s="133" t="s">
        <v>147</v>
      </c>
      <c r="I122" s="134"/>
      <c r="J122" s="135">
        <f>BK122</f>
        <v>0</v>
      </c>
      <c r="L122" s="131"/>
      <c r="M122" s="136"/>
      <c r="N122" s="137"/>
      <c r="O122" s="137"/>
      <c r="P122" s="138">
        <f>P123+P247+P258+P306</f>
        <v>0</v>
      </c>
      <c r="Q122" s="137"/>
      <c r="R122" s="138">
        <f>R123+R247+R258+R306</f>
        <v>1022.08306086</v>
      </c>
      <c r="S122" s="137"/>
      <c r="T122" s="139">
        <f>T123+T247+T258+T306</f>
        <v>0</v>
      </c>
      <c r="AR122" s="132" t="s">
        <v>81</v>
      </c>
      <c r="AT122" s="140" t="s">
        <v>72</v>
      </c>
      <c r="AU122" s="140" t="s">
        <v>73</v>
      </c>
      <c r="AY122" s="132" t="s">
        <v>148</v>
      </c>
      <c r="BK122" s="141">
        <f>BK123+BK247+BK258+BK306</f>
        <v>0</v>
      </c>
    </row>
    <row r="123" spans="1:65" s="12" customFormat="1" ht="22.8" customHeight="1">
      <c r="B123" s="131"/>
      <c r="D123" s="132" t="s">
        <v>72</v>
      </c>
      <c r="E123" s="142" t="s">
        <v>81</v>
      </c>
      <c r="F123" s="142" t="s">
        <v>149</v>
      </c>
      <c r="I123" s="134"/>
      <c r="J123" s="143">
        <f>BK123</f>
        <v>0</v>
      </c>
      <c r="L123" s="131"/>
      <c r="M123" s="136"/>
      <c r="N123" s="137"/>
      <c r="O123" s="137"/>
      <c r="P123" s="138">
        <f>SUM(P124:P246)</f>
        <v>0</v>
      </c>
      <c r="Q123" s="137"/>
      <c r="R123" s="138">
        <f>SUM(R124:R246)</f>
        <v>943.19839961000002</v>
      </c>
      <c r="S123" s="137"/>
      <c r="T123" s="139">
        <f>SUM(T124:T246)</f>
        <v>0</v>
      </c>
      <c r="AR123" s="132" t="s">
        <v>81</v>
      </c>
      <c r="AT123" s="140" t="s">
        <v>72</v>
      </c>
      <c r="AU123" s="140" t="s">
        <v>81</v>
      </c>
      <c r="AY123" s="132" t="s">
        <v>148</v>
      </c>
      <c r="BK123" s="141">
        <f>SUM(BK124:BK246)</f>
        <v>0</v>
      </c>
    </row>
    <row r="124" spans="1:65" s="2" customFormat="1" ht="24.15" customHeight="1">
      <c r="A124" s="32"/>
      <c r="B124" s="144"/>
      <c r="C124" s="145" t="s">
        <v>81</v>
      </c>
      <c r="D124" s="145" t="s">
        <v>150</v>
      </c>
      <c r="E124" s="146" t="s">
        <v>559</v>
      </c>
      <c r="F124" s="147" t="s">
        <v>560</v>
      </c>
      <c r="G124" s="148" t="s">
        <v>561</v>
      </c>
      <c r="H124" s="149">
        <v>112</v>
      </c>
      <c r="I124" s="150"/>
      <c r="J124" s="151">
        <f>ROUND(I124*H124,2)</f>
        <v>0</v>
      </c>
      <c r="K124" s="152"/>
      <c r="L124" s="33"/>
      <c r="M124" s="153" t="s">
        <v>1</v>
      </c>
      <c r="N124" s="154" t="s">
        <v>38</v>
      </c>
      <c r="O124" s="58"/>
      <c r="P124" s="155">
        <f>O124*H124</f>
        <v>0</v>
      </c>
      <c r="Q124" s="155">
        <v>3.0000000000000001E-5</v>
      </c>
      <c r="R124" s="155">
        <f>Q124*H124</f>
        <v>3.3600000000000001E-3</v>
      </c>
      <c r="S124" s="155">
        <v>0</v>
      </c>
      <c r="T124" s="15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154</v>
      </c>
      <c r="AT124" s="157" t="s">
        <v>150</v>
      </c>
      <c r="AU124" s="157" t="s">
        <v>83</v>
      </c>
      <c r="AY124" s="17" t="s">
        <v>148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7" t="s">
        <v>81</v>
      </c>
      <c r="BK124" s="158">
        <f>ROUND(I124*H124,2)</f>
        <v>0</v>
      </c>
      <c r="BL124" s="17" t="s">
        <v>154</v>
      </c>
      <c r="BM124" s="157" t="s">
        <v>1967</v>
      </c>
    </row>
    <row r="125" spans="1:65" s="2" customFormat="1" ht="24.15" customHeight="1">
      <c r="A125" s="32"/>
      <c r="B125" s="144"/>
      <c r="C125" s="145" t="s">
        <v>83</v>
      </c>
      <c r="D125" s="145" t="s">
        <v>150</v>
      </c>
      <c r="E125" s="146" t="s">
        <v>563</v>
      </c>
      <c r="F125" s="147" t="s">
        <v>564</v>
      </c>
      <c r="G125" s="148" t="s">
        <v>565</v>
      </c>
      <c r="H125" s="149">
        <v>14</v>
      </c>
      <c r="I125" s="150"/>
      <c r="J125" s="151">
        <f>ROUND(I125*H125,2)</f>
        <v>0</v>
      </c>
      <c r="K125" s="152"/>
      <c r="L125" s="33"/>
      <c r="M125" s="153" t="s">
        <v>1</v>
      </c>
      <c r="N125" s="154" t="s">
        <v>38</v>
      </c>
      <c r="O125" s="58"/>
      <c r="P125" s="155">
        <f>O125*H125</f>
        <v>0</v>
      </c>
      <c r="Q125" s="155">
        <v>0</v>
      </c>
      <c r="R125" s="155">
        <f>Q125*H125</f>
        <v>0</v>
      </c>
      <c r="S125" s="155">
        <v>0</v>
      </c>
      <c r="T125" s="15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154</v>
      </c>
      <c r="AT125" s="157" t="s">
        <v>150</v>
      </c>
      <c r="AU125" s="157" t="s">
        <v>83</v>
      </c>
      <c r="AY125" s="17" t="s">
        <v>148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7" t="s">
        <v>81</v>
      </c>
      <c r="BK125" s="158">
        <f>ROUND(I125*H125,2)</f>
        <v>0</v>
      </c>
      <c r="BL125" s="17" t="s">
        <v>154</v>
      </c>
      <c r="BM125" s="157" t="s">
        <v>1968</v>
      </c>
    </row>
    <row r="126" spans="1:65" s="2" customFormat="1" ht="24.15" customHeight="1">
      <c r="A126" s="32"/>
      <c r="B126" s="144"/>
      <c r="C126" s="145" t="s">
        <v>162</v>
      </c>
      <c r="D126" s="145" t="s">
        <v>150</v>
      </c>
      <c r="E126" s="146" t="s">
        <v>158</v>
      </c>
      <c r="F126" s="147" t="s">
        <v>159</v>
      </c>
      <c r="G126" s="148" t="s">
        <v>153</v>
      </c>
      <c r="H126" s="149">
        <v>3.3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38</v>
      </c>
      <c r="O126" s="58"/>
      <c r="P126" s="155">
        <f>O126*H126</f>
        <v>0</v>
      </c>
      <c r="Q126" s="155">
        <v>3.6900000000000002E-2</v>
      </c>
      <c r="R126" s="155">
        <f>Q126*H126</f>
        <v>0.12177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154</v>
      </c>
      <c r="AT126" s="157" t="s">
        <v>150</v>
      </c>
      <c r="AU126" s="157" t="s">
        <v>83</v>
      </c>
      <c r="AY126" s="17" t="s">
        <v>148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81</v>
      </c>
      <c r="BK126" s="158">
        <f>ROUND(I126*H126,2)</f>
        <v>0</v>
      </c>
      <c r="BL126" s="17" t="s">
        <v>154</v>
      </c>
      <c r="BM126" s="157" t="s">
        <v>1969</v>
      </c>
    </row>
    <row r="127" spans="1:65" s="13" customFormat="1" ht="10.199999999999999">
      <c r="B127" s="159"/>
      <c r="D127" s="160" t="s">
        <v>156</v>
      </c>
      <c r="E127" s="161" t="s">
        <v>1</v>
      </c>
      <c r="F127" s="162" t="s">
        <v>1970</v>
      </c>
      <c r="H127" s="163">
        <v>3.3000000000000003</v>
      </c>
      <c r="I127" s="164"/>
      <c r="L127" s="159"/>
      <c r="M127" s="165"/>
      <c r="N127" s="166"/>
      <c r="O127" s="166"/>
      <c r="P127" s="166"/>
      <c r="Q127" s="166"/>
      <c r="R127" s="166"/>
      <c r="S127" s="166"/>
      <c r="T127" s="167"/>
      <c r="AT127" s="161" t="s">
        <v>156</v>
      </c>
      <c r="AU127" s="161" t="s">
        <v>83</v>
      </c>
      <c r="AV127" s="13" t="s">
        <v>83</v>
      </c>
      <c r="AW127" s="13" t="s">
        <v>31</v>
      </c>
      <c r="AX127" s="13" t="s">
        <v>81</v>
      </c>
      <c r="AY127" s="161" t="s">
        <v>148</v>
      </c>
    </row>
    <row r="128" spans="1:65" s="2" customFormat="1" ht="33" customHeight="1">
      <c r="A128" s="32"/>
      <c r="B128" s="144"/>
      <c r="C128" s="145" t="s">
        <v>154</v>
      </c>
      <c r="D128" s="145" t="s">
        <v>150</v>
      </c>
      <c r="E128" s="146" t="s">
        <v>376</v>
      </c>
      <c r="F128" s="147" t="s">
        <v>377</v>
      </c>
      <c r="G128" s="148" t="s">
        <v>165</v>
      </c>
      <c r="H128" s="149">
        <v>29.995000000000001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38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154</v>
      </c>
      <c r="AT128" s="157" t="s">
        <v>150</v>
      </c>
      <c r="AU128" s="157" t="s">
        <v>83</v>
      </c>
      <c r="AY128" s="17" t="s">
        <v>148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81</v>
      </c>
      <c r="BK128" s="158">
        <f>ROUND(I128*H128,2)</f>
        <v>0</v>
      </c>
      <c r="BL128" s="17" t="s">
        <v>154</v>
      </c>
      <c r="BM128" s="157" t="s">
        <v>1971</v>
      </c>
    </row>
    <row r="129" spans="1:65" s="13" customFormat="1" ht="10.199999999999999">
      <c r="B129" s="159"/>
      <c r="D129" s="160" t="s">
        <v>156</v>
      </c>
      <c r="E129" s="161" t="s">
        <v>1</v>
      </c>
      <c r="F129" s="162" t="s">
        <v>1972</v>
      </c>
      <c r="H129" s="163">
        <v>8.4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156</v>
      </c>
      <c r="AU129" s="161" t="s">
        <v>83</v>
      </c>
      <c r="AV129" s="13" t="s">
        <v>83</v>
      </c>
      <c r="AW129" s="13" t="s">
        <v>31</v>
      </c>
      <c r="AX129" s="13" t="s">
        <v>73</v>
      </c>
      <c r="AY129" s="161" t="s">
        <v>148</v>
      </c>
    </row>
    <row r="130" spans="1:65" s="13" customFormat="1" ht="10.199999999999999">
      <c r="B130" s="159"/>
      <c r="D130" s="160" t="s">
        <v>156</v>
      </c>
      <c r="E130" s="161" t="s">
        <v>1</v>
      </c>
      <c r="F130" s="162" t="s">
        <v>1973</v>
      </c>
      <c r="H130" s="163">
        <v>11.2</v>
      </c>
      <c r="I130" s="164"/>
      <c r="L130" s="159"/>
      <c r="M130" s="165"/>
      <c r="N130" s="166"/>
      <c r="O130" s="166"/>
      <c r="P130" s="166"/>
      <c r="Q130" s="166"/>
      <c r="R130" s="166"/>
      <c r="S130" s="166"/>
      <c r="T130" s="167"/>
      <c r="AT130" s="161" t="s">
        <v>156</v>
      </c>
      <c r="AU130" s="161" t="s">
        <v>83</v>
      </c>
      <c r="AV130" s="13" t="s">
        <v>83</v>
      </c>
      <c r="AW130" s="13" t="s">
        <v>31</v>
      </c>
      <c r="AX130" s="13" t="s">
        <v>73</v>
      </c>
      <c r="AY130" s="161" t="s">
        <v>148</v>
      </c>
    </row>
    <row r="131" spans="1:65" s="13" customFormat="1" ht="10.199999999999999">
      <c r="B131" s="159"/>
      <c r="D131" s="160" t="s">
        <v>156</v>
      </c>
      <c r="E131" s="161" t="s">
        <v>1</v>
      </c>
      <c r="F131" s="162" t="s">
        <v>1974</v>
      </c>
      <c r="H131" s="163">
        <v>3.1350000000000002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83</v>
      </c>
      <c r="AV131" s="13" t="s">
        <v>83</v>
      </c>
      <c r="AW131" s="13" t="s">
        <v>31</v>
      </c>
      <c r="AX131" s="13" t="s">
        <v>73</v>
      </c>
      <c r="AY131" s="161" t="s">
        <v>148</v>
      </c>
    </row>
    <row r="132" spans="1:65" s="13" customFormat="1" ht="10.199999999999999">
      <c r="B132" s="159"/>
      <c r="D132" s="160" t="s">
        <v>156</v>
      </c>
      <c r="E132" s="161" t="s">
        <v>1</v>
      </c>
      <c r="F132" s="162" t="s">
        <v>1975</v>
      </c>
      <c r="H132" s="163">
        <v>4.7850000000000001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156</v>
      </c>
      <c r="AU132" s="161" t="s">
        <v>83</v>
      </c>
      <c r="AV132" s="13" t="s">
        <v>83</v>
      </c>
      <c r="AW132" s="13" t="s">
        <v>31</v>
      </c>
      <c r="AX132" s="13" t="s">
        <v>73</v>
      </c>
      <c r="AY132" s="161" t="s">
        <v>148</v>
      </c>
    </row>
    <row r="133" spans="1:65" s="13" customFormat="1" ht="10.199999999999999">
      <c r="B133" s="159"/>
      <c r="D133" s="160" t="s">
        <v>156</v>
      </c>
      <c r="E133" s="161" t="s">
        <v>1</v>
      </c>
      <c r="F133" s="162" t="s">
        <v>1976</v>
      </c>
      <c r="H133" s="163">
        <v>2.4750000000000001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156</v>
      </c>
      <c r="AU133" s="161" t="s">
        <v>83</v>
      </c>
      <c r="AV133" s="13" t="s">
        <v>83</v>
      </c>
      <c r="AW133" s="13" t="s">
        <v>31</v>
      </c>
      <c r="AX133" s="13" t="s">
        <v>73</v>
      </c>
      <c r="AY133" s="161" t="s">
        <v>148</v>
      </c>
    </row>
    <row r="134" spans="1:65" s="14" customFormat="1" ht="10.199999999999999">
      <c r="B134" s="168"/>
      <c r="D134" s="160" t="s">
        <v>156</v>
      </c>
      <c r="E134" s="169" t="s">
        <v>1</v>
      </c>
      <c r="F134" s="170" t="s">
        <v>182</v>
      </c>
      <c r="H134" s="171">
        <v>29.995000000000005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156</v>
      </c>
      <c r="AU134" s="169" t="s">
        <v>83</v>
      </c>
      <c r="AV134" s="14" t="s">
        <v>154</v>
      </c>
      <c r="AW134" s="14" t="s">
        <v>31</v>
      </c>
      <c r="AX134" s="14" t="s">
        <v>81</v>
      </c>
      <c r="AY134" s="169" t="s">
        <v>148</v>
      </c>
    </row>
    <row r="135" spans="1:65" s="2" customFormat="1" ht="33" customHeight="1">
      <c r="A135" s="32"/>
      <c r="B135" s="144"/>
      <c r="C135" s="145" t="s">
        <v>202</v>
      </c>
      <c r="D135" s="145" t="s">
        <v>150</v>
      </c>
      <c r="E135" s="146" t="s">
        <v>163</v>
      </c>
      <c r="F135" s="147" t="s">
        <v>164</v>
      </c>
      <c r="G135" s="148" t="s">
        <v>165</v>
      </c>
      <c r="H135" s="149">
        <v>517.64300000000003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154</v>
      </c>
      <c r="AT135" s="157" t="s">
        <v>150</v>
      </c>
      <c r="AU135" s="157" t="s">
        <v>83</v>
      </c>
      <c r="AY135" s="17" t="s">
        <v>148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154</v>
      </c>
      <c r="BM135" s="157" t="s">
        <v>1977</v>
      </c>
    </row>
    <row r="136" spans="1:65" s="13" customFormat="1" ht="10.199999999999999">
      <c r="B136" s="159"/>
      <c r="D136" s="160" t="s">
        <v>156</v>
      </c>
      <c r="E136" s="161" t="s">
        <v>1</v>
      </c>
      <c r="F136" s="162" t="s">
        <v>1978</v>
      </c>
      <c r="H136" s="163">
        <v>79.662000000000006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156</v>
      </c>
      <c r="AU136" s="161" t="s">
        <v>83</v>
      </c>
      <c r="AV136" s="13" t="s">
        <v>83</v>
      </c>
      <c r="AW136" s="13" t="s">
        <v>31</v>
      </c>
      <c r="AX136" s="13" t="s">
        <v>73</v>
      </c>
      <c r="AY136" s="161" t="s">
        <v>148</v>
      </c>
    </row>
    <row r="137" spans="1:65" s="13" customFormat="1" ht="10.199999999999999">
      <c r="B137" s="159"/>
      <c r="D137" s="160" t="s">
        <v>156</v>
      </c>
      <c r="E137" s="161" t="s">
        <v>1</v>
      </c>
      <c r="F137" s="162" t="s">
        <v>1979</v>
      </c>
      <c r="H137" s="163">
        <v>0.91233999999999993</v>
      </c>
      <c r="I137" s="164"/>
      <c r="L137" s="159"/>
      <c r="M137" s="165"/>
      <c r="N137" s="166"/>
      <c r="O137" s="166"/>
      <c r="P137" s="166"/>
      <c r="Q137" s="166"/>
      <c r="R137" s="166"/>
      <c r="S137" s="166"/>
      <c r="T137" s="167"/>
      <c r="AT137" s="161" t="s">
        <v>156</v>
      </c>
      <c r="AU137" s="161" t="s">
        <v>83</v>
      </c>
      <c r="AV137" s="13" t="s">
        <v>83</v>
      </c>
      <c r="AW137" s="13" t="s">
        <v>31</v>
      </c>
      <c r="AX137" s="13" t="s">
        <v>73</v>
      </c>
      <c r="AY137" s="161" t="s">
        <v>148</v>
      </c>
    </row>
    <row r="138" spans="1:65" s="13" customFormat="1" ht="10.199999999999999">
      <c r="B138" s="159"/>
      <c r="D138" s="160" t="s">
        <v>156</v>
      </c>
      <c r="E138" s="161" t="s">
        <v>1</v>
      </c>
      <c r="F138" s="162" t="s">
        <v>1980</v>
      </c>
      <c r="H138" s="163">
        <v>27.23875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156</v>
      </c>
      <c r="AU138" s="161" t="s">
        <v>83</v>
      </c>
      <c r="AV138" s="13" t="s">
        <v>83</v>
      </c>
      <c r="AW138" s="13" t="s">
        <v>31</v>
      </c>
      <c r="AX138" s="13" t="s">
        <v>73</v>
      </c>
      <c r="AY138" s="161" t="s">
        <v>148</v>
      </c>
    </row>
    <row r="139" spans="1:65" s="13" customFormat="1" ht="10.199999999999999">
      <c r="B139" s="159"/>
      <c r="D139" s="160" t="s">
        <v>156</v>
      </c>
      <c r="E139" s="161" t="s">
        <v>1</v>
      </c>
      <c r="F139" s="162" t="s">
        <v>1981</v>
      </c>
      <c r="H139" s="163">
        <v>1.1990000000000003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156</v>
      </c>
      <c r="AU139" s="161" t="s">
        <v>83</v>
      </c>
      <c r="AV139" s="13" t="s">
        <v>83</v>
      </c>
      <c r="AW139" s="13" t="s">
        <v>31</v>
      </c>
      <c r="AX139" s="13" t="s">
        <v>73</v>
      </c>
      <c r="AY139" s="161" t="s">
        <v>148</v>
      </c>
    </row>
    <row r="140" spans="1:65" s="13" customFormat="1" ht="10.199999999999999">
      <c r="B140" s="159"/>
      <c r="D140" s="160" t="s">
        <v>156</v>
      </c>
      <c r="E140" s="161" t="s">
        <v>1</v>
      </c>
      <c r="F140" s="162" t="s">
        <v>1982</v>
      </c>
      <c r="H140" s="163">
        <v>5.287700000000001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156</v>
      </c>
      <c r="AU140" s="161" t="s">
        <v>83</v>
      </c>
      <c r="AV140" s="13" t="s">
        <v>83</v>
      </c>
      <c r="AW140" s="13" t="s">
        <v>31</v>
      </c>
      <c r="AX140" s="13" t="s">
        <v>73</v>
      </c>
      <c r="AY140" s="161" t="s">
        <v>148</v>
      </c>
    </row>
    <row r="141" spans="1:65" s="13" customFormat="1" ht="10.199999999999999">
      <c r="B141" s="159"/>
      <c r="D141" s="160" t="s">
        <v>156</v>
      </c>
      <c r="E141" s="161" t="s">
        <v>1</v>
      </c>
      <c r="F141" s="162" t="s">
        <v>1983</v>
      </c>
      <c r="H141" s="163">
        <v>21.402809999999999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156</v>
      </c>
      <c r="AU141" s="161" t="s">
        <v>83</v>
      </c>
      <c r="AV141" s="13" t="s">
        <v>83</v>
      </c>
      <c r="AW141" s="13" t="s">
        <v>31</v>
      </c>
      <c r="AX141" s="13" t="s">
        <v>73</v>
      </c>
      <c r="AY141" s="161" t="s">
        <v>148</v>
      </c>
    </row>
    <row r="142" spans="1:65" s="13" customFormat="1" ht="10.199999999999999">
      <c r="B142" s="159"/>
      <c r="D142" s="160" t="s">
        <v>156</v>
      </c>
      <c r="E142" s="161" t="s">
        <v>1</v>
      </c>
      <c r="F142" s="162" t="s">
        <v>1984</v>
      </c>
      <c r="H142" s="163">
        <v>18.677890000000001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156</v>
      </c>
      <c r="AU142" s="161" t="s">
        <v>83</v>
      </c>
      <c r="AV142" s="13" t="s">
        <v>83</v>
      </c>
      <c r="AW142" s="13" t="s">
        <v>31</v>
      </c>
      <c r="AX142" s="13" t="s">
        <v>73</v>
      </c>
      <c r="AY142" s="161" t="s">
        <v>148</v>
      </c>
    </row>
    <row r="143" spans="1:65" s="13" customFormat="1" ht="10.199999999999999">
      <c r="B143" s="159"/>
      <c r="D143" s="160" t="s">
        <v>156</v>
      </c>
      <c r="E143" s="161" t="s">
        <v>1</v>
      </c>
      <c r="F143" s="162" t="s">
        <v>1985</v>
      </c>
      <c r="H143" s="163">
        <v>25.793129999999998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156</v>
      </c>
      <c r="AU143" s="161" t="s">
        <v>83</v>
      </c>
      <c r="AV143" s="13" t="s">
        <v>83</v>
      </c>
      <c r="AW143" s="13" t="s">
        <v>31</v>
      </c>
      <c r="AX143" s="13" t="s">
        <v>73</v>
      </c>
      <c r="AY143" s="161" t="s">
        <v>148</v>
      </c>
    </row>
    <row r="144" spans="1:65" s="13" customFormat="1" ht="10.199999999999999">
      <c r="B144" s="159"/>
      <c r="D144" s="160" t="s">
        <v>156</v>
      </c>
      <c r="E144" s="161" t="s">
        <v>1</v>
      </c>
      <c r="F144" s="162" t="s">
        <v>1986</v>
      </c>
      <c r="H144" s="163">
        <v>22.795850000000002</v>
      </c>
      <c r="I144" s="164"/>
      <c r="L144" s="159"/>
      <c r="M144" s="165"/>
      <c r="N144" s="166"/>
      <c r="O144" s="166"/>
      <c r="P144" s="166"/>
      <c r="Q144" s="166"/>
      <c r="R144" s="166"/>
      <c r="S144" s="166"/>
      <c r="T144" s="167"/>
      <c r="AT144" s="161" t="s">
        <v>156</v>
      </c>
      <c r="AU144" s="161" t="s">
        <v>83</v>
      </c>
      <c r="AV144" s="13" t="s">
        <v>83</v>
      </c>
      <c r="AW144" s="13" t="s">
        <v>31</v>
      </c>
      <c r="AX144" s="13" t="s">
        <v>73</v>
      </c>
      <c r="AY144" s="161" t="s">
        <v>148</v>
      </c>
    </row>
    <row r="145" spans="2:51" s="13" customFormat="1" ht="10.199999999999999">
      <c r="B145" s="159"/>
      <c r="D145" s="160" t="s">
        <v>156</v>
      </c>
      <c r="E145" s="161" t="s">
        <v>1</v>
      </c>
      <c r="F145" s="162" t="s">
        <v>1987</v>
      </c>
      <c r="H145" s="163">
        <v>29.268799999999999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156</v>
      </c>
      <c r="AU145" s="161" t="s">
        <v>83</v>
      </c>
      <c r="AV145" s="13" t="s">
        <v>83</v>
      </c>
      <c r="AW145" s="13" t="s">
        <v>31</v>
      </c>
      <c r="AX145" s="13" t="s">
        <v>73</v>
      </c>
      <c r="AY145" s="161" t="s">
        <v>148</v>
      </c>
    </row>
    <row r="146" spans="2:51" s="13" customFormat="1" ht="10.199999999999999">
      <c r="B146" s="159"/>
      <c r="D146" s="160" t="s">
        <v>156</v>
      </c>
      <c r="E146" s="161" t="s">
        <v>1</v>
      </c>
      <c r="F146" s="162" t="s">
        <v>1988</v>
      </c>
      <c r="H146" s="163">
        <v>23.531200000000002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156</v>
      </c>
      <c r="AU146" s="161" t="s">
        <v>83</v>
      </c>
      <c r="AV146" s="13" t="s">
        <v>83</v>
      </c>
      <c r="AW146" s="13" t="s">
        <v>31</v>
      </c>
      <c r="AX146" s="13" t="s">
        <v>73</v>
      </c>
      <c r="AY146" s="161" t="s">
        <v>148</v>
      </c>
    </row>
    <row r="147" spans="2:51" s="13" customFormat="1" ht="10.199999999999999">
      <c r="B147" s="159"/>
      <c r="D147" s="160" t="s">
        <v>156</v>
      </c>
      <c r="E147" s="161" t="s">
        <v>1</v>
      </c>
      <c r="F147" s="162" t="s">
        <v>1987</v>
      </c>
      <c r="H147" s="163">
        <v>29.268799999999999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156</v>
      </c>
      <c r="AU147" s="161" t="s">
        <v>83</v>
      </c>
      <c r="AV147" s="13" t="s">
        <v>83</v>
      </c>
      <c r="AW147" s="13" t="s">
        <v>31</v>
      </c>
      <c r="AX147" s="13" t="s">
        <v>73</v>
      </c>
      <c r="AY147" s="161" t="s">
        <v>148</v>
      </c>
    </row>
    <row r="148" spans="2:51" s="13" customFormat="1" ht="10.199999999999999">
      <c r="B148" s="159"/>
      <c r="D148" s="160" t="s">
        <v>156</v>
      </c>
      <c r="E148" s="161" t="s">
        <v>1</v>
      </c>
      <c r="F148" s="162" t="s">
        <v>1988</v>
      </c>
      <c r="H148" s="163">
        <v>23.531200000000002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156</v>
      </c>
      <c r="AU148" s="161" t="s">
        <v>83</v>
      </c>
      <c r="AV148" s="13" t="s">
        <v>83</v>
      </c>
      <c r="AW148" s="13" t="s">
        <v>31</v>
      </c>
      <c r="AX148" s="13" t="s">
        <v>73</v>
      </c>
      <c r="AY148" s="161" t="s">
        <v>148</v>
      </c>
    </row>
    <row r="149" spans="2:51" s="13" customFormat="1" ht="10.199999999999999">
      <c r="B149" s="159"/>
      <c r="D149" s="160" t="s">
        <v>156</v>
      </c>
      <c r="E149" s="161" t="s">
        <v>1</v>
      </c>
      <c r="F149" s="162" t="s">
        <v>1987</v>
      </c>
      <c r="H149" s="163">
        <v>29.268799999999999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156</v>
      </c>
      <c r="AU149" s="161" t="s">
        <v>83</v>
      </c>
      <c r="AV149" s="13" t="s">
        <v>83</v>
      </c>
      <c r="AW149" s="13" t="s">
        <v>31</v>
      </c>
      <c r="AX149" s="13" t="s">
        <v>73</v>
      </c>
      <c r="AY149" s="161" t="s">
        <v>148</v>
      </c>
    </row>
    <row r="150" spans="2:51" s="13" customFormat="1" ht="10.199999999999999">
      <c r="B150" s="159"/>
      <c r="D150" s="160" t="s">
        <v>156</v>
      </c>
      <c r="E150" s="161" t="s">
        <v>1</v>
      </c>
      <c r="F150" s="162" t="s">
        <v>1989</v>
      </c>
      <c r="H150" s="163">
        <v>23.089990000000004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156</v>
      </c>
      <c r="AU150" s="161" t="s">
        <v>83</v>
      </c>
      <c r="AV150" s="13" t="s">
        <v>83</v>
      </c>
      <c r="AW150" s="13" t="s">
        <v>31</v>
      </c>
      <c r="AX150" s="13" t="s">
        <v>73</v>
      </c>
      <c r="AY150" s="161" t="s">
        <v>148</v>
      </c>
    </row>
    <row r="151" spans="2:51" s="13" customFormat="1" ht="10.199999999999999">
      <c r="B151" s="159"/>
      <c r="D151" s="160" t="s">
        <v>156</v>
      </c>
      <c r="E151" s="161" t="s">
        <v>1</v>
      </c>
      <c r="F151" s="162" t="s">
        <v>1990</v>
      </c>
      <c r="H151" s="163">
        <v>27.25657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156</v>
      </c>
      <c r="AU151" s="161" t="s">
        <v>83</v>
      </c>
      <c r="AV151" s="13" t="s">
        <v>83</v>
      </c>
      <c r="AW151" s="13" t="s">
        <v>31</v>
      </c>
      <c r="AX151" s="13" t="s">
        <v>73</v>
      </c>
      <c r="AY151" s="161" t="s">
        <v>148</v>
      </c>
    </row>
    <row r="152" spans="2:51" s="13" customFormat="1" ht="10.199999999999999">
      <c r="B152" s="159"/>
      <c r="D152" s="160" t="s">
        <v>156</v>
      </c>
      <c r="E152" s="161" t="s">
        <v>1</v>
      </c>
      <c r="F152" s="162" t="s">
        <v>1991</v>
      </c>
      <c r="H152" s="163">
        <v>21.031009999999998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156</v>
      </c>
      <c r="AU152" s="161" t="s">
        <v>83</v>
      </c>
      <c r="AV152" s="13" t="s">
        <v>83</v>
      </c>
      <c r="AW152" s="13" t="s">
        <v>31</v>
      </c>
      <c r="AX152" s="13" t="s">
        <v>73</v>
      </c>
      <c r="AY152" s="161" t="s">
        <v>148</v>
      </c>
    </row>
    <row r="153" spans="2:51" s="13" customFormat="1" ht="10.199999999999999">
      <c r="B153" s="159"/>
      <c r="D153" s="160" t="s">
        <v>156</v>
      </c>
      <c r="E153" s="161" t="s">
        <v>1</v>
      </c>
      <c r="F153" s="162" t="s">
        <v>1992</v>
      </c>
      <c r="H153" s="163">
        <v>25.610199999999999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156</v>
      </c>
      <c r="AU153" s="161" t="s">
        <v>83</v>
      </c>
      <c r="AV153" s="13" t="s">
        <v>83</v>
      </c>
      <c r="AW153" s="13" t="s">
        <v>31</v>
      </c>
      <c r="AX153" s="13" t="s">
        <v>73</v>
      </c>
      <c r="AY153" s="161" t="s">
        <v>148</v>
      </c>
    </row>
    <row r="154" spans="2:51" s="13" customFormat="1" ht="10.199999999999999">
      <c r="B154" s="159"/>
      <c r="D154" s="160" t="s">
        <v>156</v>
      </c>
      <c r="E154" s="161" t="s">
        <v>1</v>
      </c>
      <c r="F154" s="162" t="s">
        <v>1993</v>
      </c>
      <c r="H154" s="163">
        <v>22.912560000000003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156</v>
      </c>
      <c r="AU154" s="161" t="s">
        <v>83</v>
      </c>
      <c r="AV154" s="13" t="s">
        <v>83</v>
      </c>
      <c r="AW154" s="13" t="s">
        <v>31</v>
      </c>
      <c r="AX154" s="13" t="s">
        <v>73</v>
      </c>
      <c r="AY154" s="161" t="s">
        <v>148</v>
      </c>
    </row>
    <row r="155" spans="2:51" s="13" customFormat="1" ht="10.199999999999999">
      <c r="B155" s="159"/>
      <c r="D155" s="160" t="s">
        <v>156</v>
      </c>
      <c r="E155" s="161" t="s">
        <v>1</v>
      </c>
      <c r="F155" s="162" t="s">
        <v>1994</v>
      </c>
      <c r="H155" s="163">
        <v>3.8487900000000006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156</v>
      </c>
      <c r="AU155" s="161" t="s">
        <v>83</v>
      </c>
      <c r="AV155" s="13" t="s">
        <v>83</v>
      </c>
      <c r="AW155" s="13" t="s">
        <v>31</v>
      </c>
      <c r="AX155" s="13" t="s">
        <v>73</v>
      </c>
      <c r="AY155" s="161" t="s">
        <v>148</v>
      </c>
    </row>
    <row r="156" spans="2:51" s="13" customFormat="1" ht="10.199999999999999">
      <c r="B156" s="159"/>
      <c r="D156" s="160" t="s">
        <v>156</v>
      </c>
      <c r="E156" s="161" t="s">
        <v>1</v>
      </c>
      <c r="F156" s="162" t="s">
        <v>1995</v>
      </c>
      <c r="H156" s="163">
        <v>0.25300000000000006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156</v>
      </c>
      <c r="AU156" s="161" t="s">
        <v>83</v>
      </c>
      <c r="AV156" s="13" t="s">
        <v>83</v>
      </c>
      <c r="AW156" s="13" t="s">
        <v>31</v>
      </c>
      <c r="AX156" s="13" t="s">
        <v>73</v>
      </c>
      <c r="AY156" s="161" t="s">
        <v>148</v>
      </c>
    </row>
    <row r="157" spans="2:51" s="13" customFormat="1" ht="10.199999999999999">
      <c r="B157" s="159"/>
      <c r="D157" s="160" t="s">
        <v>156</v>
      </c>
      <c r="E157" s="161" t="s">
        <v>1</v>
      </c>
      <c r="F157" s="162" t="s">
        <v>1996</v>
      </c>
      <c r="H157" s="163">
        <v>0.32450000000000001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156</v>
      </c>
      <c r="AU157" s="161" t="s">
        <v>83</v>
      </c>
      <c r="AV157" s="13" t="s">
        <v>83</v>
      </c>
      <c r="AW157" s="13" t="s">
        <v>31</v>
      </c>
      <c r="AX157" s="13" t="s">
        <v>73</v>
      </c>
      <c r="AY157" s="161" t="s">
        <v>148</v>
      </c>
    </row>
    <row r="158" spans="2:51" s="13" customFormat="1" ht="10.199999999999999">
      <c r="B158" s="159"/>
      <c r="D158" s="160" t="s">
        <v>156</v>
      </c>
      <c r="E158" s="161" t="s">
        <v>1</v>
      </c>
      <c r="F158" s="162" t="s">
        <v>1997</v>
      </c>
      <c r="H158" s="163">
        <v>45.729749999999996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156</v>
      </c>
      <c r="AU158" s="161" t="s">
        <v>83</v>
      </c>
      <c r="AV158" s="13" t="s">
        <v>83</v>
      </c>
      <c r="AW158" s="13" t="s">
        <v>31</v>
      </c>
      <c r="AX158" s="13" t="s">
        <v>73</v>
      </c>
      <c r="AY158" s="161" t="s">
        <v>148</v>
      </c>
    </row>
    <row r="159" spans="2:51" s="13" customFormat="1" ht="10.199999999999999">
      <c r="B159" s="159"/>
      <c r="D159" s="160" t="s">
        <v>156</v>
      </c>
      <c r="E159" s="161" t="s">
        <v>1</v>
      </c>
      <c r="F159" s="162" t="s">
        <v>1998</v>
      </c>
      <c r="H159" s="163">
        <v>0.31624999999999998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156</v>
      </c>
      <c r="AU159" s="161" t="s">
        <v>83</v>
      </c>
      <c r="AV159" s="13" t="s">
        <v>83</v>
      </c>
      <c r="AW159" s="13" t="s">
        <v>31</v>
      </c>
      <c r="AX159" s="13" t="s">
        <v>73</v>
      </c>
      <c r="AY159" s="161" t="s">
        <v>148</v>
      </c>
    </row>
    <row r="160" spans="2:51" s="13" customFormat="1" ht="10.199999999999999">
      <c r="B160" s="159"/>
      <c r="D160" s="160" t="s">
        <v>156</v>
      </c>
      <c r="E160" s="161" t="s">
        <v>1</v>
      </c>
      <c r="F160" s="162" t="s">
        <v>1999</v>
      </c>
      <c r="H160" s="163">
        <v>3.7537500000000001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156</v>
      </c>
      <c r="AU160" s="161" t="s">
        <v>83</v>
      </c>
      <c r="AV160" s="13" t="s">
        <v>83</v>
      </c>
      <c r="AW160" s="13" t="s">
        <v>31</v>
      </c>
      <c r="AX160" s="13" t="s">
        <v>73</v>
      </c>
      <c r="AY160" s="161" t="s">
        <v>148</v>
      </c>
    </row>
    <row r="161" spans="1:65" s="13" customFormat="1" ht="10.199999999999999">
      <c r="B161" s="159"/>
      <c r="D161" s="160" t="s">
        <v>156</v>
      </c>
      <c r="E161" s="161" t="s">
        <v>1</v>
      </c>
      <c r="F161" s="162" t="s">
        <v>2000</v>
      </c>
      <c r="H161" s="163">
        <v>0.7370000000000001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156</v>
      </c>
      <c r="AU161" s="161" t="s">
        <v>83</v>
      </c>
      <c r="AV161" s="13" t="s">
        <v>83</v>
      </c>
      <c r="AW161" s="13" t="s">
        <v>31</v>
      </c>
      <c r="AX161" s="13" t="s">
        <v>73</v>
      </c>
      <c r="AY161" s="161" t="s">
        <v>148</v>
      </c>
    </row>
    <row r="162" spans="1:65" s="13" customFormat="1" ht="10.199999999999999">
      <c r="B162" s="159"/>
      <c r="D162" s="160" t="s">
        <v>156</v>
      </c>
      <c r="E162" s="161" t="s">
        <v>1</v>
      </c>
      <c r="F162" s="162" t="s">
        <v>2001</v>
      </c>
      <c r="H162" s="163">
        <v>4.66092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156</v>
      </c>
      <c r="AU162" s="161" t="s">
        <v>83</v>
      </c>
      <c r="AV162" s="13" t="s">
        <v>83</v>
      </c>
      <c r="AW162" s="13" t="s">
        <v>31</v>
      </c>
      <c r="AX162" s="13" t="s">
        <v>73</v>
      </c>
      <c r="AY162" s="161" t="s">
        <v>148</v>
      </c>
    </row>
    <row r="163" spans="1:65" s="13" customFormat="1" ht="10.199999999999999">
      <c r="B163" s="159"/>
      <c r="D163" s="160" t="s">
        <v>156</v>
      </c>
      <c r="E163" s="161" t="s">
        <v>1</v>
      </c>
      <c r="F163" s="162" t="s">
        <v>2002</v>
      </c>
      <c r="H163" s="163">
        <v>0.28050000000000003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156</v>
      </c>
      <c r="AU163" s="161" t="s">
        <v>83</v>
      </c>
      <c r="AV163" s="13" t="s">
        <v>83</v>
      </c>
      <c r="AW163" s="13" t="s">
        <v>31</v>
      </c>
      <c r="AX163" s="13" t="s">
        <v>73</v>
      </c>
      <c r="AY163" s="161" t="s">
        <v>148</v>
      </c>
    </row>
    <row r="164" spans="1:65" s="14" customFormat="1" ht="10.199999999999999">
      <c r="B164" s="168"/>
      <c r="D164" s="160" t="s">
        <v>156</v>
      </c>
      <c r="E164" s="169" t="s">
        <v>1</v>
      </c>
      <c r="F164" s="170" t="s">
        <v>182</v>
      </c>
      <c r="H164" s="171">
        <v>517.64305999999999</v>
      </c>
      <c r="I164" s="172"/>
      <c r="L164" s="168"/>
      <c r="M164" s="173"/>
      <c r="N164" s="174"/>
      <c r="O164" s="174"/>
      <c r="P164" s="174"/>
      <c r="Q164" s="174"/>
      <c r="R164" s="174"/>
      <c r="S164" s="174"/>
      <c r="T164" s="175"/>
      <c r="AT164" s="169" t="s">
        <v>156</v>
      </c>
      <c r="AU164" s="169" t="s">
        <v>83</v>
      </c>
      <c r="AV164" s="14" t="s">
        <v>154</v>
      </c>
      <c r="AW164" s="14" t="s">
        <v>31</v>
      </c>
      <c r="AX164" s="14" t="s">
        <v>81</v>
      </c>
      <c r="AY164" s="169" t="s">
        <v>148</v>
      </c>
    </row>
    <row r="165" spans="1:65" s="2" customFormat="1" ht="24.15" customHeight="1">
      <c r="A165" s="32"/>
      <c r="B165" s="144"/>
      <c r="C165" s="145" t="s">
        <v>211</v>
      </c>
      <c r="D165" s="145" t="s">
        <v>150</v>
      </c>
      <c r="E165" s="146" t="s">
        <v>183</v>
      </c>
      <c r="F165" s="147" t="s">
        <v>184</v>
      </c>
      <c r="G165" s="148" t="s">
        <v>165</v>
      </c>
      <c r="H165" s="149">
        <v>5.6980000000000004</v>
      </c>
      <c r="I165" s="150"/>
      <c r="J165" s="151">
        <f>ROUND(I165*H165,2)</f>
        <v>0</v>
      </c>
      <c r="K165" s="152"/>
      <c r="L165" s="33"/>
      <c r="M165" s="153" t="s">
        <v>1</v>
      </c>
      <c r="N165" s="154" t="s">
        <v>38</v>
      </c>
      <c r="O165" s="58"/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7" t="s">
        <v>154</v>
      </c>
      <c r="AT165" s="157" t="s">
        <v>150</v>
      </c>
      <c r="AU165" s="157" t="s">
        <v>83</v>
      </c>
      <c r="AY165" s="17" t="s">
        <v>148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7" t="s">
        <v>81</v>
      </c>
      <c r="BK165" s="158">
        <f>ROUND(I165*H165,2)</f>
        <v>0</v>
      </c>
      <c r="BL165" s="17" t="s">
        <v>154</v>
      </c>
      <c r="BM165" s="157" t="s">
        <v>2003</v>
      </c>
    </row>
    <row r="166" spans="1:65" s="13" customFormat="1" ht="10.199999999999999">
      <c r="B166" s="159"/>
      <c r="D166" s="160" t="s">
        <v>156</v>
      </c>
      <c r="E166" s="161" t="s">
        <v>1</v>
      </c>
      <c r="F166" s="162" t="s">
        <v>2004</v>
      </c>
      <c r="H166" s="163">
        <v>3.1680000000000001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156</v>
      </c>
      <c r="AU166" s="161" t="s">
        <v>83</v>
      </c>
      <c r="AV166" s="13" t="s">
        <v>83</v>
      </c>
      <c r="AW166" s="13" t="s">
        <v>31</v>
      </c>
      <c r="AX166" s="13" t="s">
        <v>73</v>
      </c>
      <c r="AY166" s="161" t="s">
        <v>148</v>
      </c>
    </row>
    <row r="167" spans="1:65" s="13" customFormat="1" ht="10.199999999999999">
      <c r="B167" s="159"/>
      <c r="D167" s="160" t="s">
        <v>156</v>
      </c>
      <c r="E167" s="161" t="s">
        <v>1</v>
      </c>
      <c r="F167" s="162" t="s">
        <v>2005</v>
      </c>
      <c r="H167" s="163">
        <v>2.5299999999999998</v>
      </c>
      <c r="I167" s="164"/>
      <c r="L167" s="159"/>
      <c r="M167" s="165"/>
      <c r="N167" s="166"/>
      <c r="O167" s="166"/>
      <c r="P167" s="166"/>
      <c r="Q167" s="166"/>
      <c r="R167" s="166"/>
      <c r="S167" s="166"/>
      <c r="T167" s="167"/>
      <c r="AT167" s="161" t="s">
        <v>156</v>
      </c>
      <c r="AU167" s="161" t="s">
        <v>83</v>
      </c>
      <c r="AV167" s="13" t="s">
        <v>83</v>
      </c>
      <c r="AW167" s="13" t="s">
        <v>31</v>
      </c>
      <c r="AX167" s="13" t="s">
        <v>73</v>
      </c>
      <c r="AY167" s="161" t="s">
        <v>148</v>
      </c>
    </row>
    <row r="168" spans="1:65" s="14" customFormat="1" ht="10.199999999999999">
      <c r="B168" s="168"/>
      <c r="D168" s="160" t="s">
        <v>156</v>
      </c>
      <c r="E168" s="169" t="s">
        <v>1</v>
      </c>
      <c r="F168" s="170" t="s">
        <v>182</v>
      </c>
      <c r="H168" s="171">
        <v>5.6980000000000004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69" t="s">
        <v>156</v>
      </c>
      <c r="AU168" s="169" t="s">
        <v>83</v>
      </c>
      <c r="AV168" s="14" t="s">
        <v>154</v>
      </c>
      <c r="AW168" s="14" t="s">
        <v>31</v>
      </c>
      <c r="AX168" s="14" t="s">
        <v>81</v>
      </c>
      <c r="AY168" s="169" t="s">
        <v>148</v>
      </c>
    </row>
    <row r="169" spans="1:65" s="2" customFormat="1" ht="44.25" customHeight="1">
      <c r="A169" s="32"/>
      <c r="B169" s="144"/>
      <c r="C169" s="145" t="s">
        <v>226</v>
      </c>
      <c r="D169" s="145" t="s">
        <v>150</v>
      </c>
      <c r="E169" s="146" t="s">
        <v>2006</v>
      </c>
      <c r="F169" s="147" t="s">
        <v>2007</v>
      </c>
      <c r="G169" s="148" t="s">
        <v>153</v>
      </c>
      <c r="H169" s="149">
        <v>13.7</v>
      </c>
      <c r="I169" s="150"/>
      <c r="J169" s="151">
        <f>ROUND(I169*H169,2)</f>
        <v>0</v>
      </c>
      <c r="K169" s="152"/>
      <c r="L169" s="33"/>
      <c r="M169" s="153" t="s">
        <v>1</v>
      </c>
      <c r="N169" s="154" t="s">
        <v>38</v>
      </c>
      <c r="O169" s="58"/>
      <c r="P169" s="155">
        <f>O169*H169</f>
        <v>0</v>
      </c>
      <c r="Q169" s="155">
        <v>3.5999999999999999E-3</v>
      </c>
      <c r="R169" s="155">
        <f>Q169*H169</f>
        <v>4.9319999999999996E-2</v>
      </c>
      <c r="S169" s="155">
        <v>0</v>
      </c>
      <c r="T169" s="15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7" t="s">
        <v>154</v>
      </c>
      <c r="AT169" s="157" t="s">
        <v>150</v>
      </c>
      <c r="AU169" s="157" t="s">
        <v>83</v>
      </c>
      <c r="AY169" s="17" t="s">
        <v>148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7" t="s">
        <v>81</v>
      </c>
      <c r="BK169" s="158">
        <f>ROUND(I169*H169,2)</f>
        <v>0</v>
      </c>
      <c r="BL169" s="17" t="s">
        <v>154</v>
      </c>
      <c r="BM169" s="157" t="s">
        <v>2008</v>
      </c>
    </row>
    <row r="170" spans="1:65" s="2" customFormat="1" ht="21.75" customHeight="1">
      <c r="A170" s="32"/>
      <c r="B170" s="144"/>
      <c r="C170" s="145" t="s">
        <v>230</v>
      </c>
      <c r="D170" s="145" t="s">
        <v>150</v>
      </c>
      <c r="E170" s="146" t="s">
        <v>203</v>
      </c>
      <c r="F170" s="147" t="s">
        <v>204</v>
      </c>
      <c r="G170" s="148" t="s">
        <v>205</v>
      </c>
      <c r="H170" s="149">
        <v>933.00400000000002</v>
      </c>
      <c r="I170" s="150"/>
      <c r="J170" s="151">
        <f>ROUND(I170*H170,2)</f>
        <v>0</v>
      </c>
      <c r="K170" s="152"/>
      <c r="L170" s="33"/>
      <c r="M170" s="153" t="s">
        <v>1</v>
      </c>
      <c r="N170" s="154" t="s">
        <v>38</v>
      </c>
      <c r="O170" s="58"/>
      <c r="P170" s="155">
        <f>O170*H170</f>
        <v>0</v>
      </c>
      <c r="Q170" s="155">
        <v>8.4000000000000003E-4</v>
      </c>
      <c r="R170" s="155">
        <f>Q170*H170</f>
        <v>0.78372336000000009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154</v>
      </c>
      <c r="AT170" s="157" t="s">
        <v>150</v>
      </c>
      <c r="AU170" s="157" t="s">
        <v>83</v>
      </c>
      <c r="AY170" s="17" t="s">
        <v>148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154</v>
      </c>
      <c r="BM170" s="157" t="s">
        <v>2009</v>
      </c>
    </row>
    <row r="171" spans="1:65" s="13" customFormat="1" ht="10.199999999999999">
      <c r="B171" s="159"/>
      <c r="D171" s="160" t="s">
        <v>156</v>
      </c>
      <c r="E171" s="161" t="s">
        <v>1</v>
      </c>
      <c r="F171" s="162" t="s">
        <v>2010</v>
      </c>
      <c r="H171" s="163">
        <v>144.84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156</v>
      </c>
      <c r="AU171" s="161" t="s">
        <v>83</v>
      </c>
      <c r="AV171" s="13" t="s">
        <v>83</v>
      </c>
      <c r="AW171" s="13" t="s">
        <v>31</v>
      </c>
      <c r="AX171" s="13" t="s">
        <v>73</v>
      </c>
      <c r="AY171" s="161" t="s">
        <v>148</v>
      </c>
    </row>
    <row r="172" spans="1:65" s="13" customFormat="1" ht="10.199999999999999">
      <c r="B172" s="159"/>
      <c r="D172" s="160" t="s">
        <v>156</v>
      </c>
      <c r="E172" s="161" t="s">
        <v>1</v>
      </c>
      <c r="F172" s="162" t="s">
        <v>2011</v>
      </c>
      <c r="H172" s="163">
        <v>1.6587999999999998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156</v>
      </c>
      <c r="AU172" s="161" t="s">
        <v>83</v>
      </c>
      <c r="AV172" s="13" t="s">
        <v>83</v>
      </c>
      <c r="AW172" s="13" t="s">
        <v>31</v>
      </c>
      <c r="AX172" s="13" t="s">
        <v>73</v>
      </c>
      <c r="AY172" s="161" t="s">
        <v>148</v>
      </c>
    </row>
    <row r="173" spans="1:65" s="13" customFormat="1" ht="10.199999999999999">
      <c r="B173" s="159"/>
      <c r="D173" s="160" t="s">
        <v>156</v>
      </c>
      <c r="E173" s="161" t="s">
        <v>1</v>
      </c>
      <c r="F173" s="162" t="s">
        <v>2012</v>
      </c>
      <c r="H173" s="163">
        <v>49.524999999999999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156</v>
      </c>
      <c r="AU173" s="161" t="s">
        <v>83</v>
      </c>
      <c r="AV173" s="13" t="s">
        <v>83</v>
      </c>
      <c r="AW173" s="13" t="s">
        <v>31</v>
      </c>
      <c r="AX173" s="13" t="s">
        <v>73</v>
      </c>
      <c r="AY173" s="161" t="s">
        <v>148</v>
      </c>
    </row>
    <row r="174" spans="1:65" s="13" customFormat="1" ht="10.199999999999999">
      <c r="B174" s="159"/>
      <c r="D174" s="160" t="s">
        <v>156</v>
      </c>
      <c r="E174" s="161" t="s">
        <v>1</v>
      </c>
      <c r="F174" s="162" t="s">
        <v>2013</v>
      </c>
      <c r="H174" s="163">
        <v>2.1800000000000002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156</v>
      </c>
      <c r="AU174" s="161" t="s">
        <v>83</v>
      </c>
      <c r="AV174" s="13" t="s">
        <v>83</v>
      </c>
      <c r="AW174" s="13" t="s">
        <v>31</v>
      </c>
      <c r="AX174" s="13" t="s">
        <v>73</v>
      </c>
      <c r="AY174" s="161" t="s">
        <v>148</v>
      </c>
    </row>
    <row r="175" spans="1:65" s="13" customFormat="1" ht="10.199999999999999">
      <c r="B175" s="159"/>
      <c r="D175" s="160" t="s">
        <v>156</v>
      </c>
      <c r="E175" s="161" t="s">
        <v>1</v>
      </c>
      <c r="F175" s="162" t="s">
        <v>2014</v>
      </c>
      <c r="H175" s="163">
        <v>9.6140000000000008</v>
      </c>
      <c r="I175" s="164"/>
      <c r="L175" s="159"/>
      <c r="M175" s="165"/>
      <c r="N175" s="166"/>
      <c r="O175" s="166"/>
      <c r="P175" s="166"/>
      <c r="Q175" s="166"/>
      <c r="R175" s="166"/>
      <c r="S175" s="166"/>
      <c r="T175" s="167"/>
      <c r="AT175" s="161" t="s">
        <v>156</v>
      </c>
      <c r="AU175" s="161" t="s">
        <v>83</v>
      </c>
      <c r="AV175" s="13" t="s">
        <v>83</v>
      </c>
      <c r="AW175" s="13" t="s">
        <v>31</v>
      </c>
      <c r="AX175" s="13" t="s">
        <v>73</v>
      </c>
      <c r="AY175" s="161" t="s">
        <v>148</v>
      </c>
    </row>
    <row r="176" spans="1:65" s="13" customFormat="1" ht="10.199999999999999">
      <c r="B176" s="159"/>
      <c r="D176" s="160" t="s">
        <v>156</v>
      </c>
      <c r="E176" s="161" t="s">
        <v>1</v>
      </c>
      <c r="F176" s="162" t="s">
        <v>2015</v>
      </c>
      <c r="H176" s="163">
        <v>38.914199999999994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156</v>
      </c>
      <c r="AU176" s="161" t="s">
        <v>83</v>
      </c>
      <c r="AV176" s="13" t="s">
        <v>83</v>
      </c>
      <c r="AW176" s="13" t="s">
        <v>31</v>
      </c>
      <c r="AX176" s="13" t="s">
        <v>73</v>
      </c>
      <c r="AY176" s="161" t="s">
        <v>148</v>
      </c>
    </row>
    <row r="177" spans="2:51" s="13" customFormat="1" ht="10.199999999999999">
      <c r="B177" s="159"/>
      <c r="D177" s="160" t="s">
        <v>156</v>
      </c>
      <c r="E177" s="161" t="s">
        <v>1</v>
      </c>
      <c r="F177" s="162" t="s">
        <v>2016</v>
      </c>
      <c r="H177" s="163">
        <v>33.959800000000001</v>
      </c>
      <c r="I177" s="164"/>
      <c r="L177" s="159"/>
      <c r="M177" s="165"/>
      <c r="N177" s="166"/>
      <c r="O177" s="166"/>
      <c r="P177" s="166"/>
      <c r="Q177" s="166"/>
      <c r="R177" s="166"/>
      <c r="S177" s="166"/>
      <c r="T177" s="167"/>
      <c r="AT177" s="161" t="s">
        <v>156</v>
      </c>
      <c r="AU177" s="161" t="s">
        <v>83</v>
      </c>
      <c r="AV177" s="13" t="s">
        <v>83</v>
      </c>
      <c r="AW177" s="13" t="s">
        <v>31</v>
      </c>
      <c r="AX177" s="13" t="s">
        <v>73</v>
      </c>
      <c r="AY177" s="161" t="s">
        <v>148</v>
      </c>
    </row>
    <row r="178" spans="2:51" s="13" customFormat="1" ht="10.199999999999999">
      <c r="B178" s="159"/>
      <c r="D178" s="160" t="s">
        <v>156</v>
      </c>
      <c r="E178" s="161" t="s">
        <v>1</v>
      </c>
      <c r="F178" s="162" t="s">
        <v>2017</v>
      </c>
      <c r="H178" s="163">
        <v>46.896599999999992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156</v>
      </c>
      <c r="AU178" s="161" t="s">
        <v>83</v>
      </c>
      <c r="AV178" s="13" t="s">
        <v>83</v>
      </c>
      <c r="AW178" s="13" t="s">
        <v>31</v>
      </c>
      <c r="AX178" s="13" t="s">
        <v>73</v>
      </c>
      <c r="AY178" s="161" t="s">
        <v>148</v>
      </c>
    </row>
    <row r="179" spans="2:51" s="13" customFormat="1" ht="10.199999999999999">
      <c r="B179" s="159"/>
      <c r="D179" s="160" t="s">
        <v>156</v>
      </c>
      <c r="E179" s="161" t="s">
        <v>1</v>
      </c>
      <c r="F179" s="162" t="s">
        <v>2018</v>
      </c>
      <c r="H179" s="163">
        <v>41.446999999999996</v>
      </c>
      <c r="I179" s="164"/>
      <c r="L179" s="159"/>
      <c r="M179" s="165"/>
      <c r="N179" s="166"/>
      <c r="O179" s="166"/>
      <c r="P179" s="166"/>
      <c r="Q179" s="166"/>
      <c r="R179" s="166"/>
      <c r="S179" s="166"/>
      <c r="T179" s="167"/>
      <c r="AT179" s="161" t="s">
        <v>156</v>
      </c>
      <c r="AU179" s="161" t="s">
        <v>83</v>
      </c>
      <c r="AV179" s="13" t="s">
        <v>83</v>
      </c>
      <c r="AW179" s="13" t="s">
        <v>31</v>
      </c>
      <c r="AX179" s="13" t="s">
        <v>73</v>
      </c>
      <c r="AY179" s="161" t="s">
        <v>148</v>
      </c>
    </row>
    <row r="180" spans="2:51" s="13" customFormat="1" ht="10.199999999999999">
      <c r="B180" s="159"/>
      <c r="D180" s="160" t="s">
        <v>156</v>
      </c>
      <c r="E180" s="161" t="s">
        <v>1</v>
      </c>
      <c r="F180" s="162" t="s">
        <v>2019</v>
      </c>
      <c r="H180" s="163">
        <v>53.216000000000001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156</v>
      </c>
      <c r="AU180" s="161" t="s">
        <v>83</v>
      </c>
      <c r="AV180" s="13" t="s">
        <v>83</v>
      </c>
      <c r="AW180" s="13" t="s">
        <v>31</v>
      </c>
      <c r="AX180" s="13" t="s">
        <v>73</v>
      </c>
      <c r="AY180" s="161" t="s">
        <v>148</v>
      </c>
    </row>
    <row r="181" spans="2:51" s="13" customFormat="1" ht="10.199999999999999">
      <c r="B181" s="159"/>
      <c r="D181" s="160" t="s">
        <v>156</v>
      </c>
      <c r="E181" s="161" t="s">
        <v>1</v>
      </c>
      <c r="F181" s="162" t="s">
        <v>2020</v>
      </c>
      <c r="H181" s="163">
        <v>42.783999999999999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156</v>
      </c>
      <c r="AU181" s="161" t="s">
        <v>83</v>
      </c>
      <c r="AV181" s="13" t="s">
        <v>83</v>
      </c>
      <c r="AW181" s="13" t="s">
        <v>31</v>
      </c>
      <c r="AX181" s="13" t="s">
        <v>73</v>
      </c>
      <c r="AY181" s="161" t="s">
        <v>148</v>
      </c>
    </row>
    <row r="182" spans="2:51" s="13" customFormat="1" ht="10.199999999999999">
      <c r="B182" s="159"/>
      <c r="D182" s="160" t="s">
        <v>156</v>
      </c>
      <c r="E182" s="161" t="s">
        <v>1</v>
      </c>
      <c r="F182" s="162" t="s">
        <v>2019</v>
      </c>
      <c r="H182" s="163">
        <v>53.216000000000001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156</v>
      </c>
      <c r="AU182" s="161" t="s">
        <v>83</v>
      </c>
      <c r="AV182" s="13" t="s">
        <v>83</v>
      </c>
      <c r="AW182" s="13" t="s">
        <v>31</v>
      </c>
      <c r="AX182" s="13" t="s">
        <v>73</v>
      </c>
      <c r="AY182" s="161" t="s">
        <v>148</v>
      </c>
    </row>
    <row r="183" spans="2:51" s="13" customFormat="1" ht="10.199999999999999">
      <c r="B183" s="159"/>
      <c r="D183" s="160" t="s">
        <v>156</v>
      </c>
      <c r="E183" s="161" t="s">
        <v>1</v>
      </c>
      <c r="F183" s="162" t="s">
        <v>2020</v>
      </c>
      <c r="H183" s="163">
        <v>42.783999999999999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156</v>
      </c>
      <c r="AU183" s="161" t="s">
        <v>83</v>
      </c>
      <c r="AV183" s="13" t="s">
        <v>83</v>
      </c>
      <c r="AW183" s="13" t="s">
        <v>31</v>
      </c>
      <c r="AX183" s="13" t="s">
        <v>73</v>
      </c>
      <c r="AY183" s="161" t="s">
        <v>148</v>
      </c>
    </row>
    <row r="184" spans="2:51" s="13" customFormat="1" ht="10.199999999999999">
      <c r="B184" s="159"/>
      <c r="D184" s="160" t="s">
        <v>156</v>
      </c>
      <c r="E184" s="161" t="s">
        <v>1</v>
      </c>
      <c r="F184" s="162" t="s">
        <v>2019</v>
      </c>
      <c r="H184" s="163">
        <v>53.216000000000001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156</v>
      </c>
      <c r="AU184" s="161" t="s">
        <v>83</v>
      </c>
      <c r="AV184" s="13" t="s">
        <v>83</v>
      </c>
      <c r="AW184" s="13" t="s">
        <v>31</v>
      </c>
      <c r="AX184" s="13" t="s">
        <v>73</v>
      </c>
      <c r="AY184" s="161" t="s">
        <v>148</v>
      </c>
    </row>
    <row r="185" spans="2:51" s="13" customFormat="1" ht="10.199999999999999">
      <c r="B185" s="159"/>
      <c r="D185" s="160" t="s">
        <v>156</v>
      </c>
      <c r="E185" s="161" t="s">
        <v>1</v>
      </c>
      <c r="F185" s="162" t="s">
        <v>2021</v>
      </c>
      <c r="H185" s="163">
        <v>41.9818</v>
      </c>
      <c r="I185" s="164"/>
      <c r="L185" s="159"/>
      <c r="M185" s="165"/>
      <c r="N185" s="166"/>
      <c r="O185" s="166"/>
      <c r="P185" s="166"/>
      <c r="Q185" s="166"/>
      <c r="R185" s="166"/>
      <c r="S185" s="166"/>
      <c r="T185" s="167"/>
      <c r="AT185" s="161" t="s">
        <v>156</v>
      </c>
      <c r="AU185" s="161" t="s">
        <v>83</v>
      </c>
      <c r="AV185" s="13" t="s">
        <v>83</v>
      </c>
      <c r="AW185" s="13" t="s">
        <v>31</v>
      </c>
      <c r="AX185" s="13" t="s">
        <v>73</v>
      </c>
      <c r="AY185" s="161" t="s">
        <v>148</v>
      </c>
    </row>
    <row r="186" spans="2:51" s="13" customFormat="1" ht="10.199999999999999">
      <c r="B186" s="159"/>
      <c r="D186" s="160" t="s">
        <v>156</v>
      </c>
      <c r="E186" s="161" t="s">
        <v>1</v>
      </c>
      <c r="F186" s="162" t="s">
        <v>2022</v>
      </c>
      <c r="H186" s="163">
        <v>49.557399999999994</v>
      </c>
      <c r="I186" s="164"/>
      <c r="L186" s="159"/>
      <c r="M186" s="165"/>
      <c r="N186" s="166"/>
      <c r="O186" s="166"/>
      <c r="P186" s="166"/>
      <c r="Q186" s="166"/>
      <c r="R186" s="166"/>
      <c r="S186" s="166"/>
      <c r="T186" s="167"/>
      <c r="AT186" s="161" t="s">
        <v>156</v>
      </c>
      <c r="AU186" s="161" t="s">
        <v>83</v>
      </c>
      <c r="AV186" s="13" t="s">
        <v>83</v>
      </c>
      <c r="AW186" s="13" t="s">
        <v>31</v>
      </c>
      <c r="AX186" s="13" t="s">
        <v>73</v>
      </c>
      <c r="AY186" s="161" t="s">
        <v>148</v>
      </c>
    </row>
    <row r="187" spans="2:51" s="13" customFormat="1" ht="10.199999999999999">
      <c r="B187" s="159"/>
      <c r="D187" s="160" t="s">
        <v>156</v>
      </c>
      <c r="E187" s="161" t="s">
        <v>1</v>
      </c>
      <c r="F187" s="162" t="s">
        <v>2023</v>
      </c>
      <c r="H187" s="163">
        <v>38.238199999999999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156</v>
      </c>
      <c r="AU187" s="161" t="s">
        <v>83</v>
      </c>
      <c r="AV187" s="13" t="s">
        <v>83</v>
      </c>
      <c r="AW187" s="13" t="s">
        <v>31</v>
      </c>
      <c r="AX187" s="13" t="s">
        <v>73</v>
      </c>
      <c r="AY187" s="161" t="s">
        <v>148</v>
      </c>
    </row>
    <row r="188" spans="2:51" s="13" customFormat="1" ht="10.199999999999999">
      <c r="B188" s="159"/>
      <c r="D188" s="160" t="s">
        <v>156</v>
      </c>
      <c r="E188" s="161" t="s">
        <v>1</v>
      </c>
      <c r="F188" s="162" t="s">
        <v>2024</v>
      </c>
      <c r="H188" s="163">
        <v>46.563999999999993</v>
      </c>
      <c r="I188" s="164"/>
      <c r="L188" s="159"/>
      <c r="M188" s="165"/>
      <c r="N188" s="166"/>
      <c r="O188" s="166"/>
      <c r="P188" s="166"/>
      <c r="Q188" s="166"/>
      <c r="R188" s="166"/>
      <c r="S188" s="166"/>
      <c r="T188" s="167"/>
      <c r="AT188" s="161" t="s">
        <v>156</v>
      </c>
      <c r="AU188" s="161" t="s">
        <v>83</v>
      </c>
      <c r="AV188" s="13" t="s">
        <v>83</v>
      </c>
      <c r="AW188" s="13" t="s">
        <v>31</v>
      </c>
      <c r="AX188" s="13" t="s">
        <v>73</v>
      </c>
      <c r="AY188" s="161" t="s">
        <v>148</v>
      </c>
    </row>
    <row r="189" spans="2:51" s="13" customFormat="1" ht="10.199999999999999">
      <c r="B189" s="159"/>
      <c r="D189" s="160" t="s">
        <v>156</v>
      </c>
      <c r="E189" s="161" t="s">
        <v>1</v>
      </c>
      <c r="F189" s="162" t="s">
        <v>2025</v>
      </c>
      <c r="H189" s="163">
        <v>41.659199999999998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156</v>
      </c>
      <c r="AU189" s="161" t="s">
        <v>83</v>
      </c>
      <c r="AV189" s="13" t="s">
        <v>83</v>
      </c>
      <c r="AW189" s="13" t="s">
        <v>31</v>
      </c>
      <c r="AX189" s="13" t="s">
        <v>73</v>
      </c>
      <c r="AY189" s="161" t="s">
        <v>148</v>
      </c>
    </row>
    <row r="190" spans="2:51" s="13" customFormat="1" ht="10.199999999999999">
      <c r="B190" s="159"/>
      <c r="D190" s="160" t="s">
        <v>156</v>
      </c>
      <c r="E190" s="161" t="s">
        <v>1</v>
      </c>
      <c r="F190" s="162" t="s">
        <v>2026</v>
      </c>
      <c r="H190" s="163">
        <v>6.9978000000000007</v>
      </c>
      <c r="I190" s="164"/>
      <c r="L190" s="159"/>
      <c r="M190" s="165"/>
      <c r="N190" s="166"/>
      <c r="O190" s="166"/>
      <c r="P190" s="166"/>
      <c r="Q190" s="166"/>
      <c r="R190" s="166"/>
      <c r="S190" s="166"/>
      <c r="T190" s="167"/>
      <c r="AT190" s="161" t="s">
        <v>156</v>
      </c>
      <c r="AU190" s="161" t="s">
        <v>83</v>
      </c>
      <c r="AV190" s="13" t="s">
        <v>83</v>
      </c>
      <c r="AW190" s="13" t="s">
        <v>31</v>
      </c>
      <c r="AX190" s="13" t="s">
        <v>73</v>
      </c>
      <c r="AY190" s="161" t="s">
        <v>148</v>
      </c>
    </row>
    <row r="191" spans="2:51" s="13" customFormat="1" ht="10.199999999999999">
      <c r="B191" s="159"/>
      <c r="D191" s="160" t="s">
        <v>156</v>
      </c>
      <c r="E191" s="161" t="s">
        <v>1</v>
      </c>
      <c r="F191" s="162" t="s">
        <v>2027</v>
      </c>
      <c r="H191" s="163">
        <v>0.46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156</v>
      </c>
      <c r="AU191" s="161" t="s">
        <v>83</v>
      </c>
      <c r="AV191" s="13" t="s">
        <v>83</v>
      </c>
      <c r="AW191" s="13" t="s">
        <v>31</v>
      </c>
      <c r="AX191" s="13" t="s">
        <v>73</v>
      </c>
      <c r="AY191" s="161" t="s">
        <v>148</v>
      </c>
    </row>
    <row r="192" spans="2:51" s="13" customFormat="1" ht="10.199999999999999">
      <c r="B192" s="159"/>
      <c r="D192" s="160" t="s">
        <v>156</v>
      </c>
      <c r="E192" s="161" t="s">
        <v>1</v>
      </c>
      <c r="F192" s="162" t="s">
        <v>2028</v>
      </c>
      <c r="H192" s="163">
        <v>0.59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156</v>
      </c>
      <c r="AU192" s="161" t="s">
        <v>83</v>
      </c>
      <c r="AV192" s="13" t="s">
        <v>83</v>
      </c>
      <c r="AW192" s="13" t="s">
        <v>31</v>
      </c>
      <c r="AX192" s="13" t="s">
        <v>73</v>
      </c>
      <c r="AY192" s="161" t="s">
        <v>148</v>
      </c>
    </row>
    <row r="193" spans="1:65" s="13" customFormat="1" ht="10.199999999999999">
      <c r="B193" s="159"/>
      <c r="D193" s="160" t="s">
        <v>156</v>
      </c>
      <c r="E193" s="161" t="s">
        <v>1</v>
      </c>
      <c r="F193" s="162" t="s">
        <v>2029</v>
      </c>
      <c r="H193" s="163">
        <v>83.144999999999996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156</v>
      </c>
      <c r="AU193" s="161" t="s">
        <v>83</v>
      </c>
      <c r="AV193" s="13" t="s">
        <v>83</v>
      </c>
      <c r="AW193" s="13" t="s">
        <v>31</v>
      </c>
      <c r="AX193" s="13" t="s">
        <v>73</v>
      </c>
      <c r="AY193" s="161" t="s">
        <v>148</v>
      </c>
    </row>
    <row r="194" spans="1:65" s="13" customFormat="1" ht="10.199999999999999">
      <c r="B194" s="159"/>
      <c r="D194" s="160" t="s">
        <v>156</v>
      </c>
      <c r="E194" s="161" t="s">
        <v>1</v>
      </c>
      <c r="F194" s="162" t="s">
        <v>2030</v>
      </c>
      <c r="H194" s="163">
        <v>0.57499999999999996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156</v>
      </c>
      <c r="AU194" s="161" t="s">
        <v>83</v>
      </c>
      <c r="AV194" s="13" t="s">
        <v>83</v>
      </c>
      <c r="AW194" s="13" t="s">
        <v>31</v>
      </c>
      <c r="AX194" s="13" t="s">
        <v>73</v>
      </c>
      <c r="AY194" s="161" t="s">
        <v>148</v>
      </c>
    </row>
    <row r="195" spans="1:65" s="13" customFormat="1" ht="10.199999999999999">
      <c r="B195" s="159"/>
      <c r="D195" s="160" t="s">
        <v>156</v>
      </c>
      <c r="E195" s="161" t="s">
        <v>1</v>
      </c>
      <c r="F195" s="162" t="s">
        <v>2031</v>
      </c>
      <c r="H195" s="163">
        <v>8.474400000000001</v>
      </c>
      <c r="I195" s="164"/>
      <c r="L195" s="159"/>
      <c r="M195" s="165"/>
      <c r="N195" s="166"/>
      <c r="O195" s="166"/>
      <c r="P195" s="166"/>
      <c r="Q195" s="166"/>
      <c r="R195" s="166"/>
      <c r="S195" s="166"/>
      <c r="T195" s="167"/>
      <c r="AT195" s="161" t="s">
        <v>156</v>
      </c>
      <c r="AU195" s="161" t="s">
        <v>83</v>
      </c>
      <c r="AV195" s="13" t="s">
        <v>83</v>
      </c>
      <c r="AW195" s="13" t="s">
        <v>31</v>
      </c>
      <c r="AX195" s="13" t="s">
        <v>73</v>
      </c>
      <c r="AY195" s="161" t="s">
        <v>148</v>
      </c>
    </row>
    <row r="196" spans="1:65" s="13" customFormat="1" ht="10.199999999999999">
      <c r="B196" s="159"/>
      <c r="D196" s="160" t="s">
        <v>156</v>
      </c>
      <c r="E196" s="161" t="s">
        <v>1</v>
      </c>
      <c r="F196" s="162" t="s">
        <v>2032</v>
      </c>
      <c r="H196" s="163">
        <v>0.51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156</v>
      </c>
      <c r="AU196" s="161" t="s">
        <v>83</v>
      </c>
      <c r="AV196" s="13" t="s">
        <v>83</v>
      </c>
      <c r="AW196" s="13" t="s">
        <v>31</v>
      </c>
      <c r="AX196" s="13" t="s">
        <v>73</v>
      </c>
      <c r="AY196" s="161" t="s">
        <v>148</v>
      </c>
    </row>
    <row r="197" spans="1:65" s="14" customFormat="1" ht="10.199999999999999">
      <c r="B197" s="168"/>
      <c r="D197" s="160" t="s">
        <v>156</v>
      </c>
      <c r="E197" s="169" t="s">
        <v>1</v>
      </c>
      <c r="F197" s="170" t="s">
        <v>182</v>
      </c>
      <c r="H197" s="171">
        <v>933.00419999999997</v>
      </c>
      <c r="I197" s="172"/>
      <c r="L197" s="168"/>
      <c r="M197" s="173"/>
      <c r="N197" s="174"/>
      <c r="O197" s="174"/>
      <c r="P197" s="174"/>
      <c r="Q197" s="174"/>
      <c r="R197" s="174"/>
      <c r="S197" s="174"/>
      <c r="T197" s="175"/>
      <c r="AT197" s="169" t="s">
        <v>156</v>
      </c>
      <c r="AU197" s="169" t="s">
        <v>83</v>
      </c>
      <c r="AV197" s="14" t="s">
        <v>154</v>
      </c>
      <c r="AW197" s="14" t="s">
        <v>31</v>
      </c>
      <c r="AX197" s="14" t="s">
        <v>81</v>
      </c>
      <c r="AY197" s="169" t="s">
        <v>148</v>
      </c>
    </row>
    <row r="198" spans="1:65" s="2" customFormat="1" ht="21.75" customHeight="1">
      <c r="A198" s="32"/>
      <c r="B198" s="144"/>
      <c r="C198" s="145" t="s">
        <v>234</v>
      </c>
      <c r="D198" s="145" t="s">
        <v>150</v>
      </c>
      <c r="E198" s="146" t="s">
        <v>212</v>
      </c>
      <c r="F198" s="147" t="s">
        <v>1791</v>
      </c>
      <c r="G198" s="148" t="s">
        <v>205</v>
      </c>
      <c r="H198" s="149">
        <v>8.1649999999999991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8.4999999999999995E-4</v>
      </c>
      <c r="R198" s="155">
        <f>Q198*H198</f>
        <v>6.9402499999999985E-3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154</v>
      </c>
      <c r="AT198" s="157" t="s">
        <v>150</v>
      </c>
      <c r="AU198" s="157" t="s">
        <v>83</v>
      </c>
      <c r="AY198" s="17" t="s">
        <v>148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154</v>
      </c>
      <c r="BM198" s="157" t="s">
        <v>2033</v>
      </c>
    </row>
    <row r="199" spans="1:65" s="13" customFormat="1" ht="10.199999999999999">
      <c r="B199" s="159"/>
      <c r="D199" s="160" t="s">
        <v>156</v>
      </c>
      <c r="E199" s="161" t="s">
        <v>1</v>
      </c>
      <c r="F199" s="162" t="s">
        <v>2034</v>
      </c>
      <c r="H199" s="163">
        <v>6.8250000000000002</v>
      </c>
      <c r="I199" s="164"/>
      <c r="L199" s="159"/>
      <c r="M199" s="165"/>
      <c r="N199" s="166"/>
      <c r="O199" s="166"/>
      <c r="P199" s="166"/>
      <c r="Q199" s="166"/>
      <c r="R199" s="166"/>
      <c r="S199" s="166"/>
      <c r="T199" s="167"/>
      <c r="AT199" s="161" t="s">
        <v>156</v>
      </c>
      <c r="AU199" s="161" t="s">
        <v>83</v>
      </c>
      <c r="AV199" s="13" t="s">
        <v>83</v>
      </c>
      <c r="AW199" s="13" t="s">
        <v>31</v>
      </c>
      <c r="AX199" s="13" t="s">
        <v>73</v>
      </c>
      <c r="AY199" s="161" t="s">
        <v>148</v>
      </c>
    </row>
    <row r="200" spans="1:65" s="13" customFormat="1" ht="10.199999999999999">
      <c r="B200" s="159"/>
      <c r="D200" s="160" t="s">
        <v>156</v>
      </c>
      <c r="E200" s="161" t="s">
        <v>1</v>
      </c>
      <c r="F200" s="162" t="s">
        <v>2035</v>
      </c>
      <c r="H200" s="163">
        <v>1.34</v>
      </c>
      <c r="I200" s="164"/>
      <c r="L200" s="159"/>
      <c r="M200" s="165"/>
      <c r="N200" s="166"/>
      <c r="O200" s="166"/>
      <c r="P200" s="166"/>
      <c r="Q200" s="166"/>
      <c r="R200" s="166"/>
      <c r="S200" s="166"/>
      <c r="T200" s="167"/>
      <c r="AT200" s="161" t="s">
        <v>156</v>
      </c>
      <c r="AU200" s="161" t="s">
        <v>83</v>
      </c>
      <c r="AV200" s="13" t="s">
        <v>83</v>
      </c>
      <c r="AW200" s="13" t="s">
        <v>31</v>
      </c>
      <c r="AX200" s="13" t="s">
        <v>73</v>
      </c>
      <c r="AY200" s="161" t="s">
        <v>148</v>
      </c>
    </row>
    <row r="201" spans="1:65" s="14" customFormat="1" ht="10.199999999999999">
      <c r="B201" s="168"/>
      <c r="D201" s="160" t="s">
        <v>156</v>
      </c>
      <c r="E201" s="169" t="s">
        <v>1</v>
      </c>
      <c r="F201" s="170" t="s">
        <v>182</v>
      </c>
      <c r="H201" s="171">
        <v>8.1650000000000009</v>
      </c>
      <c r="I201" s="172"/>
      <c r="L201" s="168"/>
      <c r="M201" s="173"/>
      <c r="N201" s="174"/>
      <c r="O201" s="174"/>
      <c r="P201" s="174"/>
      <c r="Q201" s="174"/>
      <c r="R201" s="174"/>
      <c r="S201" s="174"/>
      <c r="T201" s="175"/>
      <c r="AT201" s="169" t="s">
        <v>156</v>
      </c>
      <c r="AU201" s="169" t="s">
        <v>83</v>
      </c>
      <c r="AV201" s="14" t="s">
        <v>154</v>
      </c>
      <c r="AW201" s="14" t="s">
        <v>31</v>
      </c>
      <c r="AX201" s="14" t="s">
        <v>81</v>
      </c>
      <c r="AY201" s="169" t="s">
        <v>148</v>
      </c>
    </row>
    <row r="202" spans="1:65" s="2" customFormat="1" ht="24.15" customHeight="1">
      <c r="A202" s="32"/>
      <c r="B202" s="144"/>
      <c r="C202" s="145" t="s">
        <v>241</v>
      </c>
      <c r="D202" s="145" t="s">
        <v>150</v>
      </c>
      <c r="E202" s="146" t="s">
        <v>227</v>
      </c>
      <c r="F202" s="147" t="s">
        <v>228</v>
      </c>
      <c r="G202" s="148" t="s">
        <v>205</v>
      </c>
      <c r="H202" s="149">
        <v>933.00400000000002</v>
      </c>
      <c r="I202" s="150"/>
      <c r="J202" s="151">
        <f>ROUND(I202*H202,2)</f>
        <v>0</v>
      </c>
      <c r="K202" s="152"/>
      <c r="L202" s="33"/>
      <c r="M202" s="153" t="s">
        <v>1</v>
      </c>
      <c r="N202" s="154" t="s">
        <v>38</v>
      </c>
      <c r="O202" s="58"/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154</v>
      </c>
      <c r="AT202" s="157" t="s">
        <v>150</v>
      </c>
      <c r="AU202" s="157" t="s">
        <v>83</v>
      </c>
      <c r="AY202" s="17" t="s">
        <v>148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7" t="s">
        <v>81</v>
      </c>
      <c r="BK202" s="158">
        <f>ROUND(I202*H202,2)</f>
        <v>0</v>
      </c>
      <c r="BL202" s="17" t="s">
        <v>154</v>
      </c>
      <c r="BM202" s="157" t="s">
        <v>2036</v>
      </c>
    </row>
    <row r="203" spans="1:65" s="2" customFormat="1" ht="24.15" customHeight="1">
      <c r="A203" s="32"/>
      <c r="B203" s="144"/>
      <c r="C203" s="145" t="s">
        <v>246</v>
      </c>
      <c r="D203" s="145" t="s">
        <v>150</v>
      </c>
      <c r="E203" s="146" t="s">
        <v>231</v>
      </c>
      <c r="F203" s="147" t="s">
        <v>1808</v>
      </c>
      <c r="G203" s="148" t="s">
        <v>205</v>
      </c>
      <c r="H203" s="149">
        <v>8.1649999999999991</v>
      </c>
      <c r="I203" s="150"/>
      <c r="J203" s="151">
        <f>ROUND(I203*H203,2)</f>
        <v>0</v>
      </c>
      <c r="K203" s="152"/>
      <c r="L203" s="33"/>
      <c r="M203" s="153" t="s">
        <v>1</v>
      </c>
      <c r="N203" s="154" t="s">
        <v>38</v>
      </c>
      <c r="O203" s="58"/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7" t="s">
        <v>154</v>
      </c>
      <c r="AT203" s="157" t="s">
        <v>150</v>
      </c>
      <c r="AU203" s="157" t="s">
        <v>83</v>
      </c>
      <c r="AY203" s="17" t="s">
        <v>148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7" t="s">
        <v>81</v>
      </c>
      <c r="BK203" s="158">
        <f>ROUND(I203*H203,2)</f>
        <v>0</v>
      </c>
      <c r="BL203" s="17" t="s">
        <v>154</v>
      </c>
      <c r="BM203" s="157" t="s">
        <v>2037</v>
      </c>
    </row>
    <row r="204" spans="1:65" s="2" customFormat="1" ht="21.75" customHeight="1">
      <c r="A204" s="32"/>
      <c r="B204" s="144"/>
      <c r="C204" s="145" t="s">
        <v>250</v>
      </c>
      <c r="D204" s="145" t="s">
        <v>150</v>
      </c>
      <c r="E204" s="146" t="s">
        <v>2038</v>
      </c>
      <c r="F204" s="147" t="s">
        <v>2039</v>
      </c>
      <c r="G204" s="148" t="s">
        <v>205</v>
      </c>
      <c r="H204" s="149">
        <v>17.68</v>
      </c>
      <c r="I204" s="150"/>
      <c r="J204" s="151">
        <f>ROUND(I204*H204,2)</f>
        <v>0</v>
      </c>
      <c r="K204" s="152"/>
      <c r="L204" s="33"/>
      <c r="M204" s="153" t="s">
        <v>1</v>
      </c>
      <c r="N204" s="154" t="s">
        <v>38</v>
      </c>
      <c r="O204" s="58"/>
      <c r="P204" s="155">
        <f>O204*H204</f>
        <v>0</v>
      </c>
      <c r="Q204" s="155">
        <v>1.99E-3</v>
      </c>
      <c r="R204" s="155">
        <f>Q204*H204</f>
        <v>3.5183199999999998E-2</v>
      </c>
      <c r="S204" s="155">
        <v>0</v>
      </c>
      <c r="T204" s="15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154</v>
      </c>
      <c r="AT204" s="157" t="s">
        <v>150</v>
      </c>
      <c r="AU204" s="157" t="s">
        <v>83</v>
      </c>
      <c r="AY204" s="17" t="s">
        <v>148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7" t="s">
        <v>81</v>
      </c>
      <c r="BK204" s="158">
        <f>ROUND(I204*H204,2)</f>
        <v>0</v>
      </c>
      <c r="BL204" s="17" t="s">
        <v>154</v>
      </c>
      <c r="BM204" s="157" t="s">
        <v>2040</v>
      </c>
    </row>
    <row r="205" spans="1:65" s="13" customFormat="1" ht="10.199999999999999">
      <c r="B205" s="159"/>
      <c r="D205" s="160" t="s">
        <v>156</v>
      </c>
      <c r="E205" s="161" t="s">
        <v>1</v>
      </c>
      <c r="F205" s="162" t="s">
        <v>2041</v>
      </c>
      <c r="H205" s="163">
        <v>5.6999999999999993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156</v>
      </c>
      <c r="AU205" s="161" t="s">
        <v>83</v>
      </c>
      <c r="AV205" s="13" t="s">
        <v>83</v>
      </c>
      <c r="AW205" s="13" t="s">
        <v>31</v>
      </c>
      <c r="AX205" s="13" t="s">
        <v>73</v>
      </c>
      <c r="AY205" s="161" t="s">
        <v>148</v>
      </c>
    </row>
    <row r="206" spans="1:65" s="13" customFormat="1" ht="10.199999999999999">
      <c r="B206" s="159"/>
      <c r="D206" s="160" t="s">
        <v>156</v>
      </c>
      <c r="E206" s="161" t="s">
        <v>1</v>
      </c>
      <c r="F206" s="162" t="s">
        <v>2042</v>
      </c>
      <c r="H206" s="163">
        <v>4.18</v>
      </c>
      <c r="I206" s="164"/>
      <c r="L206" s="159"/>
      <c r="M206" s="165"/>
      <c r="N206" s="166"/>
      <c r="O206" s="166"/>
      <c r="P206" s="166"/>
      <c r="Q206" s="166"/>
      <c r="R206" s="166"/>
      <c r="S206" s="166"/>
      <c r="T206" s="167"/>
      <c r="AT206" s="161" t="s">
        <v>156</v>
      </c>
      <c r="AU206" s="161" t="s">
        <v>83</v>
      </c>
      <c r="AV206" s="13" t="s">
        <v>83</v>
      </c>
      <c r="AW206" s="13" t="s">
        <v>31</v>
      </c>
      <c r="AX206" s="13" t="s">
        <v>73</v>
      </c>
      <c r="AY206" s="161" t="s">
        <v>148</v>
      </c>
    </row>
    <row r="207" spans="1:65" s="13" customFormat="1" ht="10.199999999999999">
      <c r="B207" s="159"/>
      <c r="D207" s="160" t="s">
        <v>156</v>
      </c>
      <c r="E207" s="161" t="s">
        <v>1</v>
      </c>
      <c r="F207" s="162" t="s">
        <v>2043</v>
      </c>
      <c r="H207" s="163">
        <v>4.5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156</v>
      </c>
      <c r="AU207" s="161" t="s">
        <v>83</v>
      </c>
      <c r="AV207" s="13" t="s">
        <v>83</v>
      </c>
      <c r="AW207" s="13" t="s">
        <v>31</v>
      </c>
      <c r="AX207" s="13" t="s">
        <v>73</v>
      </c>
      <c r="AY207" s="161" t="s">
        <v>148</v>
      </c>
    </row>
    <row r="208" spans="1:65" s="13" customFormat="1" ht="10.199999999999999">
      <c r="B208" s="159"/>
      <c r="D208" s="160" t="s">
        <v>156</v>
      </c>
      <c r="E208" s="161" t="s">
        <v>1</v>
      </c>
      <c r="F208" s="162" t="s">
        <v>2044</v>
      </c>
      <c r="H208" s="163">
        <v>3.3000000000000003</v>
      </c>
      <c r="I208" s="164"/>
      <c r="L208" s="159"/>
      <c r="M208" s="165"/>
      <c r="N208" s="166"/>
      <c r="O208" s="166"/>
      <c r="P208" s="166"/>
      <c r="Q208" s="166"/>
      <c r="R208" s="166"/>
      <c r="S208" s="166"/>
      <c r="T208" s="167"/>
      <c r="AT208" s="161" t="s">
        <v>156</v>
      </c>
      <c r="AU208" s="161" t="s">
        <v>83</v>
      </c>
      <c r="AV208" s="13" t="s">
        <v>83</v>
      </c>
      <c r="AW208" s="13" t="s">
        <v>31</v>
      </c>
      <c r="AX208" s="13" t="s">
        <v>73</v>
      </c>
      <c r="AY208" s="161" t="s">
        <v>148</v>
      </c>
    </row>
    <row r="209" spans="1:65" s="14" customFormat="1" ht="10.199999999999999">
      <c r="B209" s="168"/>
      <c r="D209" s="160" t="s">
        <v>156</v>
      </c>
      <c r="E209" s="169" t="s">
        <v>1</v>
      </c>
      <c r="F209" s="170" t="s">
        <v>182</v>
      </c>
      <c r="H209" s="171">
        <v>17.68</v>
      </c>
      <c r="I209" s="172"/>
      <c r="L209" s="168"/>
      <c r="M209" s="173"/>
      <c r="N209" s="174"/>
      <c r="O209" s="174"/>
      <c r="P209" s="174"/>
      <c r="Q209" s="174"/>
      <c r="R209" s="174"/>
      <c r="S209" s="174"/>
      <c r="T209" s="175"/>
      <c r="AT209" s="169" t="s">
        <v>156</v>
      </c>
      <c r="AU209" s="169" t="s">
        <v>83</v>
      </c>
      <c r="AV209" s="14" t="s">
        <v>154</v>
      </c>
      <c r="AW209" s="14" t="s">
        <v>31</v>
      </c>
      <c r="AX209" s="14" t="s">
        <v>81</v>
      </c>
      <c r="AY209" s="169" t="s">
        <v>148</v>
      </c>
    </row>
    <row r="210" spans="1:65" s="2" customFormat="1" ht="21.75" customHeight="1">
      <c r="A210" s="32"/>
      <c r="B210" s="144"/>
      <c r="C210" s="145" t="s">
        <v>254</v>
      </c>
      <c r="D210" s="145" t="s">
        <v>150</v>
      </c>
      <c r="E210" s="146" t="s">
        <v>437</v>
      </c>
      <c r="F210" s="147" t="s">
        <v>438</v>
      </c>
      <c r="G210" s="148" t="s">
        <v>205</v>
      </c>
      <c r="H210" s="149">
        <v>54.28</v>
      </c>
      <c r="I210" s="150"/>
      <c r="J210" s="151">
        <f>ROUND(I210*H210,2)</f>
        <v>0</v>
      </c>
      <c r="K210" s="152"/>
      <c r="L210" s="33"/>
      <c r="M210" s="153" t="s">
        <v>1</v>
      </c>
      <c r="N210" s="154" t="s">
        <v>38</v>
      </c>
      <c r="O210" s="58"/>
      <c r="P210" s="155">
        <f>O210*H210</f>
        <v>0</v>
      </c>
      <c r="Q210" s="155">
        <v>2.0100000000000001E-3</v>
      </c>
      <c r="R210" s="155">
        <f>Q210*H210</f>
        <v>0.1091028</v>
      </c>
      <c r="S210" s="155">
        <v>0</v>
      </c>
      <c r="T210" s="15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7" t="s">
        <v>154</v>
      </c>
      <c r="AT210" s="157" t="s">
        <v>150</v>
      </c>
      <c r="AU210" s="157" t="s">
        <v>83</v>
      </c>
      <c r="AY210" s="17" t="s">
        <v>148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7" t="s">
        <v>81</v>
      </c>
      <c r="BK210" s="158">
        <f>ROUND(I210*H210,2)</f>
        <v>0</v>
      </c>
      <c r="BL210" s="17" t="s">
        <v>154</v>
      </c>
      <c r="BM210" s="157" t="s">
        <v>2045</v>
      </c>
    </row>
    <row r="211" spans="1:65" s="13" customFormat="1" ht="10.199999999999999">
      <c r="B211" s="159"/>
      <c r="D211" s="160" t="s">
        <v>156</v>
      </c>
      <c r="E211" s="161" t="s">
        <v>1</v>
      </c>
      <c r="F211" s="162" t="s">
        <v>2046</v>
      </c>
      <c r="H211" s="163">
        <v>16.8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156</v>
      </c>
      <c r="AU211" s="161" t="s">
        <v>83</v>
      </c>
      <c r="AV211" s="13" t="s">
        <v>83</v>
      </c>
      <c r="AW211" s="13" t="s">
        <v>31</v>
      </c>
      <c r="AX211" s="13" t="s">
        <v>73</v>
      </c>
      <c r="AY211" s="161" t="s">
        <v>148</v>
      </c>
    </row>
    <row r="212" spans="1:65" s="13" customFormat="1" ht="10.199999999999999">
      <c r="B212" s="159"/>
      <c r="D212" s="160" t="s">
        <v>156</v>
      </c>
      <c r="E212" s="161" t="s">
        <v>1</v>
      </c>
      <c r="F212" s="162" t="s">
        <v>2047</v>
      </c>
      <c r="H212" s="163">
        <v>22.4</v>
      </c>
      <c r="I212" s="164"/>
      <c r="L212" s="159"/>
      <c r="M212" s="165"/>
      <c r="N212" s="166"/>
      <c r="O212" s="166"/>
      <c r="P212" s="166"/>
      <c r="Q212" s="166"/>
      <c r="R212" s="166"/>
      <c r="S212" s="166"/>
      <c r="T212" s="167"/>
      <c r="AT212" s="161" t="s">
        <v>156</v>
      </c>
      <c r="AU212" s="161" t="s">
        <v>83</v>
      </c>
      <c r="AV212" s="13" t="s">
        <v>83</v>
      </c>
      <c r="AW212" s="13" t="s">
        <v>31</v>
      </c>
      <c r="AX212" s="13" t="s">
        <v>73</v>
      </c>
      <c r="AY212" s="161" t="s">
        <v>148</v>
      </c>
    </row>
    <row r="213" spans="1:65" s="13" customFormat="1" ht="10.199999999999999">
      <c r="B213" s="159"/>
      <c r="D213" s="160" t="s">
        <v>156</v>
      </c>
      <c r="E213" s="161" t="s">
        <v>1</v>
      </c>
      <c r="F213" s="162" t="s">
        <v>2048</v>
      </c>
      <c r="H213" s="163">
        <v>8.6999999999999993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156</v>
      </c>
      <c r="AU213" s="161" t="s">
        <v>83</v>
      </c>
      <c r="AV213" s="13" t="s">
        <v>83</v>
      </c>
      <c r="AW213" s="13" t="s">
        <v>31</v>
      </c>
      <c r="AX213" s="13" t="s">
        <v>73</v>
      </c>
      <c r="AY213" s="161" t="s">
        <v>148</v>
      </c>
    </row>
    <row r="214" spans="1:65" s="13" customFormat="1" ht="10.199999999999999">
      <c r="B214" s="159"/>
      <c r="D214" s="160" t="s">
        <v>156</v>
      </c>
      <c r="E214" s="161" t="s">
        <v>1</v>
      </c>
      <c r="F214" s="162" t="s">
        <v>2049</v>
      </c>
      <c r="H214" s="163">
        <v>6.38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156</v>
      </c>
      <c r="AU214" s="161" t="s">
        <v>83</v>
      </c>
      <c r="AV214" s="13" t="s">
        <v>83</v>
      </c>
      <c r="AW214" s="13" t="s">
        <v>31</v>
      </c>
      <c r="AX214" s="13" t="s">
        <v>73</v>
      </c>
      <c r="AY214" s="161" t="s">
        <v>148</v>
      </c>
    </row>
    <row r="215" spans="1:65" s="14" customFormat="1" ht="10.199999999999999">
      <c r="B215" s="168"/>
      <c r="D215" s="160" t="s">
        <v>156</v>
      </c>
      <c r="E215" s="169" t="s">
        <v>1</v>
      </c>
      <c r="F215" s="170" t="s">
        <v>182</v>
      </c>
      <c r="H215" s="171">
        <v>54.280000000000008</v>
      </c>
      <c r="I215" s="172"/>
      <c r="L215" s="168"/>
      <c r="M215" s="173"/>
      <c r="N215" s="174"/>
      <c r="O215" s="174"/>
      <c r="P215" s="174"/>
      <c r="Q215" s="174"/>
      <c r="R215" s="174"/>
      <c r="S215" s="174"/>
      <c r="T215" s="175"/>
      <c r="AT215" s="169" t="s">
        <v>156</v>
      </c>
      <c r="AU215" s="169" t="s">
        <v>83</v>
      </c>
      <c r="AV215" s="14" t="s">
        <v>154</v>
      </c>
      <c r="AW215" s="14" t="s">
        <v>31</v>
      </c>
      <c r="AX215" s="14" t="s">
        <v>81</v>
      </c>
      <c r="AY215" s="169" t="s">
        <v>148</v>
      </c>
    </row>
    <row r="216" spans="1:65" s="2" customFormat="1" ht="24.15" customHeight="1">
      <c r="A216" s="32"/>
      <c r="B216" s="144"/>
      <c r="C216" s="145" t="s">
        <v>260</v>
      </c>
      <c r="D216" s="145" t="s">
        <v>150</v>
      </c>
      <c r="E216" s="146" t="s">
        <v>2050</v>
      </c>
      <c r="F216" s="147" t="s">
        <v>2051</v>
      </c>
      <c r="G216" s="148" t="s">
        <v>205</v>
      </c>
      <c r="H216" s="149">
        <v>17.68</v>
      </c>
      <c r="I216" s="150"/>
      <c r="J216" s="151">
        <f>ROUND(I216*H216,2)</f>
        <v>0</v>
      </c>
      <c r="K216" s="152"/>
      <c r="L216" s="33"/>
      <c r="M216" s="153" t="s">
        <v>1</v>
      </c>
      <c r="N216" s="154" t="s">
        <v>38</v>
      </c>
      <c r="O216" s="58"/>
      <c r="P216" s="155">
        <f>O216*H216</f>
        <v>0</v>
      </c>
      <c r="Q216" s="155">
        <v>0</v>
      </c>
      <c r="R216" s="155">
        <f>Q216*H216</f>
        <v>0</v>
      </c>
      <c r="S216" s="155">
        <v>0</v>
      </c>
      <c r="T216" s="156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7" t="s">
        <v>154</v>
      </c>
      <c r="AT216" s="157" t="s">
        <v>150</v>
      </c>
      <c r="AU216" s="157" t="s">
        <v>83</v>
      </c>
      <c r="AY216" s="17" t="s">
        <v>148</v>
      </c>
      <c r="BE216" s="158">
        <f>IF(N216="základní",J216,0)</f>
        <v>0</v>
      </c>
      <c r="BF216" s="158">
        <f>IF(N216="snížená",J216,0)</f>
        <v>0</v>
      </c>
      <c r="BG216" s="158">
        <f>IF(N216="zákl. přenesená",J216,0)</f>
        <v>0</v>
      </c>
      <c r="BH216" s="158">
        <f>IF(N216="sníž. přenesená",J216,0)</f>
        <v>0</v>
      </c>
      <c r="BI216" s="158">
        <f>IF(N216="nulová",J216,0)</f>
        <v>0</v>
      </c>
      <c r="BJ216" s="17" t="s">
        <v>81</v>
      </c>
      <c r="BK216" s="158">
        <f>ROUND(I216*H216,2)</f>
        <v>0</v>
      </c>
      <c r="BL216" s="17" t="s">
        <v>154</v>
      </c>
      <c r="BM216" s="157" t="s">
        <v>2052</v>
      </c>
    </row>
    <row r="217" spans="1:65" s="2" customFormat="1" ht="24.15" customHeight="1">
      <c r="A217" s="32"/>
      <c r="B217" s="144"/>
      <c r="C217" s="145" t="s">
        <v>8</v>
      </c>
      <c r="D217" s="145" t="s">
        <v>150</v>
      </c>
      <c r="E217" s="146" t="s">
        <v>441</v>
      </c>
      <c r="F217" s="147" t="s">
        <v>442</v>
      </c>
      <c r="G217" s="148" t="s">
        <v>205</v>
      </c>
      <c r="H217" s="149">
        <v>54.28</v>
      </c>
      <c r="I217" s="150"/>
      <c r="J217" s="151">
        <f>ROUND(I217*H217,2)</f>
        <v>0</v>
      </c>
      <c r="K217" s="152"/>
      <c r="L217" s="33"/>
      <c r="M217" s="153" t="s">
        <v>1</v>
      </c>
      <c r="N217" s="154" t="s">
        <v>38</v>
      </c>
      <c r="O217" s="58"/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7" t="s">
        <v>154</v>
      </c>
      <c r="AT217" s="157" t="s">
        <v>150</v>
      </c>
      <c r="AU217" s="157" t="s">
        <v>83</v>
      </c>
      <c r="AY217" s="17" t="s">
        <v>148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7" t="s">
        <v>81</v>
      </c>
      <c r="BK217" s="158">
        <f>ROUND(I217*H217,2)</f>
        <v>0</v>
      </c>
      <c r="BL217" s="17" t="s">
        <v>154</v>
      </c>
      <c r="BM217" s="157" t="s">
        <v>2053</v>
      </c>
    </row>
    <row r="218" spans="1:65" s="2" customFormat="1" ht="33" customHeight="1">
      <c r="A218" s="32"/>
      <c r="B218" s="144"/>
      <c r="C218" s="145" t="s">
        <v>288</v>
      </c>
      <c r="D218" s="145" t="s">
        <v>150</v>
      </c>
      <c r="E218" s="146" t="s">
        <v>235</v>
      </c>
      <c r="F218" s="147" t="s">
        <v>236</v>
      </c>
      <c r="G218" s="148" t="s">
        <v>165</v>
      </c>
      <c r="H218" s="149">
        <v>547.63800000000003</v>
      </c>
      <c r="I218" s="150"/>
      <c r="J218" s="151">
        <f>ROUND(I218*H218,2)</f>
        <v>0</v>
      </c>
      <c r="K218" s="152"/>
      <c r="L218" s="33"/>
      <c r="M218" s="153" t="s">
        <v>1</v>
      </c>
      <c r="N218" s="154" t="s">
        <v>38</v>
      </c>
      <c r="O218" s="58"/>
      <c r="P218" s="155">
        <f>O218*H218</f>
        <v>0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7" t="s">
        <v>154</v>
      </c>
      <c r="AT218" s="157" t="s">
        <v>150</v>
      </c>
      <c r="AU218" s="157" t="s">
        <v>83</v>
      </c>
      <c r="AY218" s="17" t="s">
        <v>148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7" t="s">
        <v>81</v>
      </c>
      <c r="BK218" s="158">
        <f>ROUND(I218*H218,2)</f>
        <v>0</v>
      </c>
      <c r="BL218" s="17" t="s">
        <v>154</v>
      </c>
      <c r="BM218" s="157" t="s">
        <v>2054</v>
      </c>
    </row>
    <row r="219" spans="1:65" s="13" customFormat="1" ht="10.199999999999999">
      <c r="B219" s="159"/>
      <c r="D219" s="160" t="s">
        <v>156</v>
      </c>
      <c r="E219" s="161" t="s">
        <v>1</v>
      </c>
      <c r="F219" s="162" t="s">
        <v>2055</v>
      </c>
      <c r="H219" s="163">
        <v>547.63800000000003</v>
      </c>
      <c r="I219" s="164"/>
      <c r="L219" s="159"/>
      <c r="M219" s="165"/>
      <c r="N219" s="166"/>
      <c r="O219" s="166"/>
      <c r="P219" s="166"/>
      <c r="Q219" s="166"/>
      <c r="R219" s="166"/>
      <c r="S219" s="166"/>
      <c r="T219" s="167"/>
      <c r="AT219" s="161" t="s">
        <v>156</v>
      </c>
      <c r="AU219" s="161" t="s">
        <v>83</v>
      </c>
      <c r="AV219" s="13" t="s">
        <v>83</v>
      </c>
      <c r="AW219" s="13" t="s">
        <v>31</v>
      </c>
      <c r="AX219" s="13" t="s">
        <v>81</v>
      </c>
      <c r="AY219" s="161" t="s">
        <v>148</v>
      </c>
    </row>
    <row r="220" spans="1:65" s="2" customFormat="1" ht="37.799999999999997" customHeight="1">
      <c r="A220" s="32"/>
      <c r="B220" s="144"/>
      <c r="C220" s="145" t="s">
        <v>294</v>
      </c>
      <c r="D220" s="145" t="s">
        <v>150</v>
      </c>
      <c r="E220" s="146" t="s">
        <v>242</v>
      </c>
      <c r="F220" s="147" t="s">
        <v>243</v>
      </c>
      <c r="G220" s="148" t="s">
        <v>165</v>
      </c>
      <c r="H220" s="149">
        <v>10952.76</v>
      </c>
      <c r="I220" s="150"/>
      <c r="J220" s="151">
        <f>ROUND(I220*H220,2)</f>
        <v>0</v>
      </c>
      <c r="K220" s="152"/>
      <c r="L220" s="33"/>
      <c r="M220" s="153" t="s">
        <v>1</v>
      </c>
      <c r="N220" s="154" t="s">
        <v>38</v>
      </c>
      <c r="O220" s="58"/>
      <c r="P220" s="155">
        <f>O220*H220</f>
        <v>0</v>
      </c>
      <c r="Q220" s="155">
        <v>0</v>
      </c>
      <c r="R220" s="155">
        <f>Q220*H220</f>
        <v>0</v>
      </c>
      <c r="S220" s="155">
        <v>0</v>
      </c>
      <c r="T220" s="156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7" t="s">
        <v>154</v>
      </c>
      <c r="AT220" s="157" t="s">
        <v>150</v>
      </c>
      <c r="AU220" s="157" t="s">
        <v>83</v>
      </c>
      <c r="AY220" s="17" t="s">
        <v>148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7" t="s">
        <v>81</v>
      </c>
      <c r="BK220" s="158">
        <f>ROUND(I220*H220,2)</f>
        <v>0</v>
      </c>
      <c r="BL220" s="17" t="s">
        <v>154</v>
      </c>
      <c r="BM220" s="157" t="s">
        <v>2056</v>
      </c>
    </row>
    <row r="221" spans="1:65" s="13" customFormat="1" ht="10.199999999999999">
      <c r="B221" s="159"/>
      <c r="D221" s="160" t="s">
        <v>156</v>
      </c>
      <c r="F221" s="162" t="s">
        <v>2057</v>
      </c>
      <c r="H221" s="163">
        <v>10952.76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156</v>
      </c>
      <c r="AU221" s="161" t="s">
        <v>83</v>
      </c>
      <c r="AV221" s="13" t="s">
        <v>83</v>
      </c>
      <c r="AW221" s="13" t="s">
        <v>3</v>
      </c>
      <c r="AX221" s="13" t="s">
        <v>81</v>
      </c>
      <c r="AY221" s="161" t="s">
        <v>148</v>
      </c>
    </row>
    <row r="222" spans="1:65" s="2" customFormat="1" ht="24.15" customHeight="1">
      <c r="A222" s="32"/>
      <c r="B222" s="144"/>
      <c r="C222" s="145" t="s">
        <v>300</v>
      </c>
      <c r="D222" s="145" t="s">
        <v>150</v>
      </c>
      <c r="E222" s="146" t="s">
        <v>247</v>
      </c>
      <c r="F222" s="147" t="s">
        <v>248</v>
      </c>
      <c r="G222" s="148" t="s">
        <v>165</v>
      </c>
      <c r="H222" s="149">
        <v>547.63800000000003</v>
      </c>
      <c r="I222" s="150"/>
      <c r="J222" s="151">
        <f>ROUND(I222*H222,2)</f>
        <v>0</v>
      </c>
      <c r="K222" s="152"/>
      <c r="L222" s="33"/>
      <c r="M222" s="153" t="s">
        <v>1</v>
      </c>
      <c r="N222" s="154" t="s">
        <v>38</v>
      </c>
      <c r="O222" s="58"/>
      <c r="P222" s="155">
        <f>O222*H222</f>
        <v>0</v>
      </c>
      <c r="Q222" s="155">
        <v>0</v>
      </c>
      <c r="R222" s="155">
        <f>Q222*H222</f>
        <v>0</v>
      </c>
      <c r="S222" s="155">
        <v>0</v>
      </c>
      <c r="T222" s="15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154</v>
      </c>
      <c r="AT222" s="157" t="s">
        <v>150</v>
      </c>
      <c r="AU222" s="157" t="s">
        <v>83</v>
      </c>
      <c r="AY222" s="17" t="s">
        <v>148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7" t="s">
        <v>81</v>
      </c>
      <c r="BK222" s="158">
        <f>ROUND(I222*H222,2)</f>
        <v>0</v>
      </c>
      <c r="BL222" s="17" t="s">
        <v>154</v>
      </c>
      <c r="BM222" s="157" t="s">
        <v>2058</v>
      </c>
    </row>
    <row r="223" spans="1:65" s="2" customFormat="1" ht="16.5" customHeight="1">
      <c r="A223" s="32"/>
      <c r="B223" s="144"/>
      <c r="C223" s="145" t="s">
        <v>306</v>
      </c>
      <c r="D223" s="145" t="s">
        <v>150</v>
      </c>
      <c r="E223" s="146" t="s">
        <v>251</v>
      </c>
      <c r="F223" s="147" t="s">
        <v>252</v>
      </c>
      <c r="G223" s="148" t="s">
        <v>165</v>
      </c>
      <c r="H223" s="149">
        <v>547.63800000000003</v>
      </c>
      <c r="I223" s="150"/>
      <c r="J223" s="151">
        <f>ROUND(I223*H223,2)</f>
        <v>0</v>
      </c>
      <c r="K223" s="152"/>
      <c r="L223" s="33"/>
      <c r="M223" s="153" t="s">
        <v>1</v>
      </c>
      <c r="N223" s="154" t="s">
        <v>38</v>
      </c>
      <c r="O223" s="58"/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7" t="s">
        <v>154</v>
      </c>
      <c r="AT223" s="157" t="s">
        <v>150</v>
      </c>
      <c r="AU223" s="157" t="s">
        <v>83</v>
      </c>
      <c r="AY223" s="17" t="s">
        <v>148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7" t="s">
        <v>81</v>
      </c>
      <c r="BK223" s="158">
        <f>ROUND(I223*H223,2)</f>
        <v>0</v>
      </c>
      <c r="BL223" s="17" t="s">
        <v>154</v>
      </c>
      <c r="BM223" s="157" t="s">
        <v>2059</v>
      </c>
    </row>
    <row r="224" spans="1:65" s="2" customFormat="1" ht="33" customHeight="1">
      <c r="A224" s="32"/>
      <c r="B224" s="144"/>
      <c r="C224" s="145" t="s">
        <v>310</v>
      </c>
      <c r="D224" s="145" t="s">
        <v>150</v>
      </c>
      <c r="E224" s="146" t="s">
        <v>255</v>
      </c>
      <c r="F224" s="147" t="s">
        <v>256</v>
      </c>
      <c r="G224" s="148" t="s">
        <v>257</v>
      </c>
      <c r="H224" s="149">
        <v>985.74800000000005</v>
      </c>
      <c r="I224" s="150"/>
      <c r="J224" s="151">
        <f>ROUND(I224*H224,2)</f>
        <v>0</v>
      </c>
      <c r="K224" s="152"/>
      <c r="L224" s="33"/>
      <c r="M224" s="153" t="s">
        <v>1</v>
      </c>
      <c r="N224" s="154" t="s">
        <v>38</v>
      </c>
      <c r="O224" s="58"/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154</v>
      </c>
      <c r="AT224" s="157" t="s">
        <v>150</v>
      </c>
      <c r="AU224" s="157" t="s">
        <v>83</v>
      </c>
      <c r="AY224" s="17" t="s">
        <v>148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81</v>
      </c>
      <c r="BK224" s="158">
        <f>ROUND(I224*H224,2)</f>
        <v>0</v>
      </c>
      <c r="BL224" s="17" t="s">
        <v>154</v>
      </c>
      <c r="BM224" s="157" t="s">
        <v>2060</v>
      </c>
    </row>
    <row r="225" spans="1:65" s="13" customFormat="1" ht="10.199999999999999">
      <c r="B225" s="159"/>
      <c r="D225" s="160" t="s">
        <v>156</v>
      </c>
      <c r="F225" s="162" t="s">
        <v>2061</v>
      </c>
      <c r="H225" s="163">
        <v>985.74800000000005</v>
      </c>
      <c r="I225" s="164"/>
      <c r="L225" s="159"/>
      <c r="M225" s="165"/>
      <c r="N225" s="166"/>
      <c r="O225" s="166"/>
      <c r="P225" s="166"/>
      <c r="Q225" s="166"/>
      <c r="R225" s="166"/>
      <c r="S225" s="166"/>
      <c r="T225" s="167"/>
      <c r="AT225" s="161" t="s">
        <v>156</v>
      </c>
      <c r="AU225" s="161" t="s">
        <v>83</v>
      </c>
      <c r="AV225" s="13" t="s">
        <v>83</v>
      </c>
      <c r="AW225" s="13" t="s">
        <v>3</v>
      </c>
      <c r="AX225" s="13" t="s">
        <v>81</v>
      </c>
      <c r="AY225" s="161" t="s">
        <v>148</v>
      </c>
    </row>
    <row r="226" spans="1:65" s="2" customFormat="1" ht="24.15" customHeight="1">
      <c r="A226" s="32"/>
      <c r="B226" s="144"/>
      <c r="C226" s="145" t="s">
        <v>7</v>
      </c>
      <c r="D226" s="145" t="s">
        <v>150</v>
      </c>
      <c r="E226" s="146" t="s">
        <v>261</v>
      </c>
      <c r="F226" s="147" t="s">
        <v>262</v>
      </c>
      <c r="G226" s="148" t="s">
        <v>165</v>
      </c>
      <c r="H226" s="149">
        <v>367.37700000000001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38</v>
      </c>
      <c r="O226" s="58"/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154</v>
      </c>
      <c r="AT226" s="157" t="s">
        <v>150</v>
      </c>
      <c r="AU226" s="157" t="s">
        <v>83</v>
      </c>
      <c r="AY226" s="17" t="s">
        <v>148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81</v>
      </c>
      <c r="BK226" s="158">
        <f>ROUND(I226*H226,2)</f>
        <v>0</v>
      </c>
      <c r="BL226" s="17" t="s">
        <v>154</v>
      </c>
      <c r="BM226" s="157" t="s">
        <v>2062</v>
      </c>
    </row>
    <row r="227" spans="1:65" s="13" customFormat="1" ht="10.199999999999999">
      <c r="B227" s="159"/>
      <c r="D227" s="160" t="s">
        <v>156</v>
      </c>
      <c r="E227" s="161" t="s">
        <v>1</v>
      </c>
      <c r="F227" s="162" t="s">
        <v>2063</v>
      </c>
      <c r="H227" s="163">
        <v>29.995000000000001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156</v>
      </c>
      <c r="AU227" s="161" t="s">
        <v>83</v>
      </c>
      <c r="AV227" s="13" t="s">
        <v>83</v>
      </c>
      <c r="AW227" s="13" t="s">
        <v>31</v>
      </c>
      <c r="AX227" s="13" t="s">
        <v>73</v>
      </c>
      <c r="AY227" s="161" t="s">
        <v>148</v>
      </c>
    </row>
    <row r="228" spans="1:65" s="13" customFormat="1" ht="10.199999999999999">
      <c r="B228" s="159"/>
      <c r="D228" s="160" t="s">
        <v>156</v>
      </c>
      <c r="E228" s="161" t="s">
        <v>1</v>
      </c>
      <c r="F228" s="162" t="s">
        <v>2064</v>
      </c>
      <c r="H228" s="163">
        <v>517.64300000000003</v>
      </c>
      <c r="I228" s="164"/>
      <c r="L228" s="159"/>
      <c r="M228" s="165"/>
      <c r="N228" s="166"/>
      <c r="O228" s="166"/>
      <c r="P228" s="166"/>
      <c r="Q228" s="166"/>
      <c r="R228" s="166"/>
      <c r="S228" s="166"/>
      <c r="T228" s="167"/>
      <c r="AT228" s="161" t="s">
        <v>156</v>
      </c>
      <c r="AU228" s="161" t="s">
        <v>83</v>
      </c>
      <c r="AV228" s="13" t="s">
        <v>83</v>
      </c>
      <c r="AW228" s="13" t="s">
        <v>31</v>
      </c>
      <c r="AX228" s="13" t="s">
        <v>73</v>
      </c>
      <c r="AY228" s="161" t="s">
        <v>148</v>
      </c>
    </row>
    <row r="229" spans="1:65" s="13" customFormat="1" ht="10.199999999999999">
      <c r="B229" s="159"/>
      <c r="D229" s="160" t="s">
        <v>156</v>
      </c>
      <c r="E229" s="161" t="s">
        <v>1</v>
      </c>
      <c r="F229" s="162" t="s">
        <v>2065</v>
      </c>
      <c r="H229" s="163">
        <v>-142.44200000000001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156</v>
      </c>
      <c r="AU229" s="161" t="s">
        <v>83</v>
      </c>
      <c r="AV229" s="13" t="s">
        <v>83</v>
      </c>
      <c r="AW229" s="13" t="s">
        <v>31</v>
      </c>
      <c r="AX229" s="13" t="s">
        <v>73</v>
      </c>
      <c r="AY229" s="161" t="s">
        <v>148</v>
      </c>
    </row>
    <row r="230" spans="1:65" s="13" customFormat="1" ht="10.199999999999999">
      <c r="B230" s="159"/>
      <c r="D230" s="160" t="s">
        <v>156</v>
      </c>
      <c r="E230" s="161" t="s">
        <v>1</v>
      </c>
      <c r="F230" s="162" t="s">
        <v>2066</v>
      </c>
      <c r="H230" s="163">
        <v>-37.819000000000003</v>
      </c>
      <c r="I230" s="164"/>
      <c r="L230" s="159"/>
      <c r="M230" s="165"/>
      <c r="N230" s="166"/>
      <c r="O230" s="166"/>
      <c r="P230" s="166"/>
      <c r="Q230" s="166"/>
      <c r="R230" s="166"/>
      <c r="S230" s="166"/>
      <c r="T230" s="167"/>
      <c r="AT230" s="161" t="s">
        <v>156</v>
      </c>
      <c r="AU230" s="161" t="s">
        <v>83</v>
      </c>
      <c r="AV230" s="13" t="s">
        <v>83</v>
      </c>
      <c r="AW230" s="13" t="s">
        <v>31</v>
      </c>
      <c r="AX230" s="13" t="s">
        <v>73</v>
      </c>
      <c r="AY230" s="161" t="s">
        <v>148</v>
      </c>
    </row>
    <row r="231" spans="1:65" s="14" customFormat="1" ht="10.199999999999999">
      <c r="B231" s="168"/>
      <c r="D231" s="160" t="s">
        <v>156</v>
      </c>
      <c r="E231" s="169" t="s">
        <v>1</v>
      </c>
      <c r="F231" s="170" t="s">
        <v>182</v>
      </c>
      <c r="H231" s="171">
        <v>367.37700000000001</v>
      </c>
      <c r="I231" s="172"/>
      <c r="L231" s="168"/>
      <c r="M231" s="173"/>
      <c r="N231" s="174"/>
      <c r="O231" s="174"/>
      <c r="P231" s="174"/>
      <c r="Q231" s="174"/>
      <c r="R231" s="174"/>
      <c r="S231" s="174"/>
      <c r="T231" s="175"/>
      <c r="AT231" s="169" t="s">
        <v>156</v>
      </c>
      <c r="AU231" s="169" t="s">
        <v>83</v>
      </c>
      <c r="AV231" s="14" t="s">
        <v>154</v>
      </c>
      <c r="AW231" s="14" t="s">
        <v>31</v>
      </c>
      <c r="AX231" s="14" t="s">
        <v>81</v>
      </c>
      <c r="AY231" s="169" t="s">
        <v>148</v>
      </c>
    </row>
    <row r="232" spans="1:65" s="2" customFormat="1" ht="16.5" customHeight="1">
      <c r="A232" s="32"/>
      <c r="B232" s="144"/>
      <c r="C232" s="176" t="s">
        <v>319</v>
      </c>
      <c r="D232" s="176" t="s">
        <v>267</v>
      </c>
      <c r="E232" s="177" t="s">
        <v>268</v>
      </c>
      <c r="F232" s="178" t="s">
        <v>269</v>
      </c>
      <c r="G232" s="179" t="s">
        <v>257</v>
      </c>
      <c r="H232" s="180">
        <v>661.279</v>
      </c>
      <c r="I232" s="181"/>
      <c r="J232" s="182">
        <f>ROUND(I232*H232,2)</f>
        <v>0</v>
      </c>
      <c r="K232" s="183"/>
      <c r="L232" s="184"/>
      <c r="M232" s="185" t="s">
        <v>1</v>
      </c>
      <c r="N232" s="186" t="s">
        <v>38</v>
      </c>
      <c r="O232" s="58"/>
      <c r="P232" s="155">
        <f>O232*H232</f>
        <v>0</v>
      </c>
      <c r="Q232" s="155">
        <v>1</v>
      </c>
      <c r="R232" s="155">
        <f>Q232*H232</f>
        <v>661.279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230</v>
      </c>
      <c r="AT232" s="157" t="s">
        <v>267</v>
      </c>
      <c r="AU232" s="157" t="s">
        <v>83</v>
      </c>
      <c r="AY232" s="17" t="s">
        <v>148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154</v>
      </c>
      <c r="BM232" s="157" t="s">
        <v>2067</v>
      </c>
    </row>
    <row r="233" spans="1:65" s="13" customFormat="1" ht="10.199999999999999">
      <c r="B233" s="159"/>
      <c r="D233" s="160" t="s">
        <v>156</v>
      </c>
      <c r="F233" s="162" t="s">
        <v>2068</v>
      </c>
      <c r="H233" s="163">
        <v>661.279</v>
      </c>
      <c r="I233" s="164"/>
      <c r="L233" s="159"/>
      <c r="M233" s="165"/>
      <c r="N233" s="166"/>
      <c r="O233" s="166"/>
      <c r="P233" s="166"/>
      <c r="Q233" s="166"/>
      <c r="R233" s="166"/>
      <c r="S233" s="166"/>
      <c r="T233" s="167"/>
      <c r="AT233" s="161" t="s">
        <v>156</v>
      </c>
      <c r="AU233" s="161" t="s">
        <v>83</v>
      </c>
      <c r="AV233" s="13" t="s">
        <v>83</v>
      </c>
      <c r="AW233" s="13" t="s">
        <v>3</v>
      </c>
      <c r="AX233" s="13" t="s">
        <v>81</v>
      </c>
      <c r="AY233" s="161" t="s">
        <v>148</v>
      </c>
    </row>
    <row r="234" spans="1:65" s="2" customFormat="1" ht="24.15" customHeight="1">
      <c r="A234" s="32"/>
      <c r="B234" s="144"/>
      <c r="C234" s="145" t="s">
        <v>324</v>
      </c>
      <c r="D234" s="145" t="s">
        <v>150</v>
      </c>
      <c r="E234" s="146" t="s">
        <v>289</v>
      </c>
      <c r="F234" s="147" t="s">
        <v>290</v>
      </c>
      <c r="G234" s="148" t="s">
        <v>165</v>
      </c>
      <c r="H234" s="149">
        <v>140.405</v>
      </c>
      <c r="I234" s="150"/>
      <c r="J234" s="151">
        <f>ROUND(I234*H234,2)</f>
        <v>0</v>
      </c>
      <c r="K234" s="152"/>
      <c r="L234" s="33"/>
      <c r="M234" s="153" t="s">
        <v>1</v>
      </c>
      <c r="N234" s="154" t="s">
        <v>38</v>
      </c>
      <c r="O234" s="58"/>
      <c r="P234" s="155">
        <f>O234*H234</f>
        <v>0</v>
      </c>
      <c r="Q234" s="155">
        <v>0</v>
      </c>
      <c r="R234" s="155">
        <f>Q234*H234</f>
        <v>0</v>
      </c>
      <c r="S234" s="155">
        <v>0</v>
      </c>
      <c r="T234" s="156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7" t="s">
        <v>154</v>
      </c>
      <c r="AT234" s="157" t="s">
        <v>150</v>
      </c>
      <c r="AU234" s="157" t="s">
        <v>83</v>
      </c>
      <c r="AY234" s="17" t="s">
        <v>148</v>
      </c>
      <c r="BE234" s="158">
        <f>IF(N234="základní",J234,0)</f>
        <v>0</v>
      </c>
      <c r="BF234" s="158">
        <f>IF(N234="snížená",J234,0)</f>
        <v>0</v>
      </c>
      <c r="BG234" s="158">
        <f>IF(N234="zákl. přenesená",J234,0)</f>
        <v>0</v>
      </c>
      <c r="BH234" s="158">
        <f>IF(N234="sníž. přenesená",J234,0)</f>
        <v>0</v>
      </c>
      <c r="BI234" s="158">
        <f>IF(N234="nulová",J234,0)</f>
        <v>0</v>
      </c>
      <c r="BJ234" s="17" t="s">
        <v>81</v>
      </c>
      <c r="BK234" s="158">
        <f>ROUND(I234*H234,2)</f>
        <v>0</v>
      </c>
      <c r="BL234" s="17" t="s">
        <v>154</v>
      </c>
      <c r="BM234" s="157" t="s">
        <v>2069</v>
      </c>
    </row>
    <row r="235" spans="1:65" s="13" customFormat="1" ht="10.199999999999999">
      <c r="B235" s="159"/>
      <c r="D235" s="160" t="s">
        <v>156</v>
      </c>
      <c r="E235" s="161" t="s">
        <v>1</v>
      </c>
      <c r="F235" s="162" t="s">
        <v>2070</v>
      </c>
      <c r="H235" s="163">
        <v>1.56</v>
      </c>
      <c r="I235" s="164"/>
      <c r="L235" s="159"/>
      <c r="M235" s="165"/>
      <c r="N235" s="166"/>
      <c r="O235" s="166"/>
      <c r="P235" s="166"/>
      <c r="Q235" s="166"/>
      <c r="R235" s="166"/>
      <c r="S235" s="166"/>
      <c r="T235" s="167"/>
      <c r="AT235" s="161" t="s">
        <v>156</v>
      </c>
      <c r="AU235" s="161" t="s">
        <v>83</v>
      </c>
      <c r="AV235" s="13" t="s">
        <v>83</v>
      </c>
      <c r="AW235" s="13" t="s">
        <v>31</v>
      </c>
      <c r="AX235" s="13" t="s">
        <v>73</v>
      </c>
      <c r="AY235" s="161" t="s">
        <v>148</v>
      </c>
    </row>
    <row r="236" spans="1:65" s="13" customFormat="1" ht="10.199999999999999">
      <c r="B236" s="159"/>
      <c r="D236" s="160" t="s">
        <v>156</v>
      </c>
      <c r="E236" s="161" t="s">
        <v>1</v>
      </c>
      <c r="F236" s="162" t="s">
        <v>2070</v>
      </c>
      <c r="H236" s="163">
        <v>1.56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156</v>
      </c>
      <c r="AU236" s="161" t="s">
        <v>83</v>
      </c>
      <c r="AV236" s="13" t="s">
        <v>83</v>
      </c>
      <c r="AW236" s="13" t="s">
        <v>31</v>
      </c>
      <c r="AX236" s="13" t="s">
        <v>73</v>
      </c>
      <c r="AY236" s="161" t="s">
        <v>148</v>
      </c>
    </row>
    <row r="237" spans="1:65" s="13" customFormat="1" ht="10.199999999999999">
      <c r="B237" s="159"/>
      <c r="D237" s="160" t="s">
        <v>156</v>
      </c>
      <c r="E237" s="161" t="s">
        <v>1</v>
      </c>
      <c r="F237" s="162" t="s">
        <v>2071</v>
      </c>
      <c r="H237" s="163">
        <v>0.64350000000000007</v>
      </c>
      <c r="I237" s="164"/>
      <c r="L237" s="159"/>
      <c r="M237" s="165"/>
      <c r="N237" s="166"/>
      <c r="O237" s="166"/>
      <c r="P237" s="166"/>
      <c r="Q237" s="166"/>
      <c r="R237" s="166"/>
      <c r="S237" s="166"/>
      <c r="T237" s="167"/>
      <c r="AT237" s="161" t="s">
        <v>156</v>
      </c>
      <c r="AU237" s="161" t="s">
        <v>83</v>
      </c>
      <c r="AV237" s="13" t="s">
        <v>83</v>
      </c>
      <c r="AW237" s="13" t="s">
        <v>31</v>
      </c>
      <c r="AX237" s="13" t="s">
        <v>73</v>
      </c>
      <c r="AY237" s="161" t="s">
        <v>148</v>
      </c>
    </row>
    <row r="238" spans="1:65" s="13" customFormat="1" ht="10.199999999999999">
      <c r="B238" s="159"/>
      <c r="D238" s="160" t="s">
        <v>156</v>
      </c>
      <c r="E238" s="161" t="s">
        <v>1</v>
      </c>
      <c r="F238" s="162" t="s">
        <v>2071</v>
      </c>
      <c r="H238" s="163">
        <v>0.64350000000000007</v>
      </c>
      <c r="I238" s="164"/>
      <c r="L238" s="159"/>
      <c r="M238" s="165"/>
      <c r="N238" s="166"/>
      <c r="O238" s="166"/>
      <c r="P238" s="166"/>
      <c r="Q238" s="166"/>
      <c r="R238" s="166"/>
      <c r="S238" s="166"/>
      <c r="T238" s="167"/>
      <c r="AT238" s="161" t="s">
        <v>156</v>
      </c>
      <c r="AU238" s="161" t="s">
        <v>83</v>
      </c>
      <c r="AV238" s="13" t="s">
        <v>83</v>
      </c>
      <c r="AW238" s="13" t="s">
        <v>31</v>
      </c>
      <c r="AX238" s="13" t="s">
        <v>73</v>
      </c>
      <c r="AY238" s="161" t="s">
        <v>148</v>
      </c>
    </row>
    <row r="239" spans="1:65" s="13" customFormat="1" ht="10.199999999999999">
      <c r="B239" s="159"/>
      <c r="D239" s="160" t="s">
        <v>156</v>
      </c>
      <c r="E239" s="161" t="s">
        <v>1</v>
      </c>
      <c r="F239" s="162" t="s">
        <v>2071</v>
      </c>
      <c r="H239" s="163">
        <v>0.64350000000000007</v>
      </c>
      <c r="I239" s="164"/>
      <c r="L239" s="159"/>
      <c r="M239" s="165"/>
      <c r="N239" s="166"/>
      <c r="O239" s="166"/>
      <c r="P239" s="166"/>
      <c r="Q239" s="166"/>
      <c r="R239" s="166"/>
      <c r="S239" s="166"/>
      <c r="T239" s="167"/>
      <c r="AT239" s="161" t="s">
        <v>156</v>
      </c>
      <c r="AU239" s="161" t="s">
        <v>83</v>
      </c>
      <c r="AV239" s="13" t="s">
        <v>83</v>
      </c>
      <c r="AW239" s="13" t="s">
        <v>31</v>
      </c>
      <c r="AX239" s="13" t="s">
        <v>73</v>
      </c>
      <c r="AY239" s="161" t="s">
        <v>148</v>
      </c>
    </row>
    <row r="240" spans="1:65" s="13" customFormat="1" ht="10.199999999999999">
      <c r="B240" s="159"/>
      <c r="D240" s="160" t="s">
        <v>156</v>
      </c>
      <c r="E240" s="161" t="s">
        <v>1</v>
      </c>
      <c r="F240" s="162" t="s">
        <v>2072</v>
      </c>
      <c r="H240" s="163">
        <v>137.39153999999999</v>
      </c>
      <c r="I240" s="164"/>
      <c r="L240" s="159"/>
      <c r="M240" s="165"/>
      <c r="N240" s="166"/>
      <c r="O240" s="166"/>
      <c r="P240" s="166"/>
      <c r="Q240" s="166"/>
      <c r="R240" s="166"/>
      <c r="S240" s="166"/>
      <c r="T240" s="167"/>
      <c r="AT240" s="161" t="s">
        <v>156</v>
      </c>
      <c r="AU240" s="161" t="s">
        <v>83</v>
      </c>
      <c r="AV240" s="13" t="s">
        <v>83</v>
      </c>
      <c r="AW240" s="13" t="s">
        <v>31</v>
      </c>
      <c r="AX240" s="13" t="s">
        <v>73</v>
      </c>
      <c r="AY240" s="161" t="s">
        <v>148</v>
      </c>
    </row>
    <row r="241" spans="1:65" s="15" customFormat="1" ht="10.199999999999999">
      <c r="B241" s="187"/>
      <c r="D241" s="160" t="s">
        <v>156</v>
      </c>
      <c r="E241" s="188" t="s">
        <v>1</v>
      </c>
      <c r="F241" s="189" t="s">
        <v>286</v>
      </c>
      <c r="H241" s="190">
        <v>142.44203999999999</v>
      </c>
      <c r="I241" s="191"/>
      <c r="L241" s="187"/>
      <c r="M241" s="192"/>
      <c r="N241" s="193"/>
      <c r="O241" s="193"/>
      <c r="P241" s="193"/>
      <c r="Q241" s="193"/>
      <c r="R241" s="193"/>
      <c r="S241" s="193"/>
      <c r="T241" s="194"/>
      <c r="AT241" s="188" t="s">
        <v>156</v>
      </c>
      <c r="AU241" s="188" t="s">
        <v>83</v>
      </c>
      <c r="AV241" s="15" t="s">
        <v>162</v>
      </c>
      <c r="AW241" s="15" t="s">
        <v>31</v>
      </c>
      <c r="AX241" s="15" t="s">
        <v>73</v>
      </c>
      <c r="AY241" s="188" t="s">
        <v>148</v>
      </c>
    </row>
    <row r="242" spans="1:65" s="13" customFormat="1" ht="10.199999999999999">
      <c r="B242" s="159"/>
      <c r="D242" s="160" t="s">
        <v>156</v>
      </c>
      <c r="E242" s="161" t="s">
        <v>1</v>
      </c>
      <c r="F242" s="162" t="s">
        <v>2073</v>
      </c>
      <c r="H242" s="163">
        <v>-2.037406088058435</v>
      </c>
      <c r="I242" s="164"/>
      <c r="L242" s="159"/>
      <c r="M242" s="165"/>
      <c r="N242" s="166"/>
      <c r="O242" s="166"/>
      <c r="P242" s="166"/>
      <c r="Q242" s="166"/>
      <c r="R242" s="166"/>
      <c r="S242" s="166"/>
      <c r="T242" s="167"/>
      <c r="AT242" s="161" t="s">
        <v>156</v>
      </c>
      <c r="AU242" s="161" t="s">
        <v>83</v>
      </c>
      <c r="AV242" s="13" t="s">
        <v>83</v>
      </c>
      <c r="AW242" s="13" t="s">
        <v>31</v>
      </c>
      <c r="AX242" s="13" t="s">
        <v>73</v>
      </c>
      <c r="AY242" s="161" t="s">
        <v>148</v>
      </c>
    </row>
    <row r="243" spans="1:65" s="15" customFormat="1" ht="10.199999999999999">
      <c r="B243" s="187"/>
      <c r="D243" s="160" t="s">
        <v>156</v>
      </c>
      <c r="E243" s="188" t="s">
        <v>1</v>
      </c>
      <c r="F243" s="189" t="s">
        <v>286</v>
      </c>
      <c r="H243" s="190">
        <v>-2.037406088058435</v>
      </c>
      <c r="I243" s="191"/>
      <c r="L243" s="187"/>
      <c r="M243" s="192"/>
      <c r="N243" s="193"/>
      <c r="O243" s="193"/>
      <c r="P243" s="193"/>
      <c r="Q243" s="193"/>
      <c r="R243" s="193"/>
      <c r="S243" s="193"/>
      <c r="T243" s="194"/>
      <c r="AT243" s="188" t="s">
        <v>156</v>
      </c>
      <c r="AU243" s="188" t="s">
        <v>83</v>
      </c>
      <c r="AV243" s="15" t="s">
        <v>162</v>
      </c>
      <c r="AW243" s="15" t="s">
        <v>31</v>
      </c>
      <c r="AX243" s="15" t="s">
        <v>73</v>
      </c>
      <c r="AY243" s="188" t="s">
        <v>148</v>
      </c>
    </row>
    <row r="244" spans="1:65" s="14" customFormat="1" ht="10.199999999999999">
      <c r="B244" s="168"/>
      <c r="D244" s="160" t="s">
        <v>156</v>
      </c>
      <c r="E244" s="169" t="s">
        <v>1</v>
      </c>
      <c r="F244" s="170" t="s">
        <v>182</v>
      </c>
      <c r="H244" s="171">
        <v>140.40463391194154</v>
      </c>
      <c r="I244" s="172"/>
      <c r="L244" s="168"/>
      <c r="M244" s="173"/>
      <c r="N244" s="174"/>
      <c r="O244" s="174"/>
      <c r="P244" s="174"/>
      <c r="Q244" s="174"/>
      <c r="R244" s="174"/>
      <c r="S244" s="174"/>
      <c r="T244" s="175"/>
      <c r="AT244" s="169" t="s">
        <v>156</v>
      </c>
      <c r="AU244" s="169" t="s">
        <v>83</v>
      </c>
      <c r="AV244" s="14" t="s">
        <v>154</v>
      </c>
      <c r="AW244" s="14" t="s">
        <v>31</v>
      </c>
      <c r="AX244" s="14" t="s">
        <v>81</v>
      </c>
      <c r="AY244" s="169" t="s">
        <v>148</v>
      </c>
    </row>
    <row r="245" spans="1:65" s="2" customFormat="1" ht="16.5" customHeight="1">
      <c r="A245" s="32"/>
      <c r="B245" s="144"/>
      <c r="C245" s="176" t="s">
        <v>328</v>
      </c>
      <c r="D245" s="176" t="s">
        <v>267</v>
      </c>
      <c r="E245" s="177" t="s">
        <v>295</v>
      </c>
      <c r="F245" s="178" t="s">
        <v>296</v>
      </c>
      <c r="G245" s="179" t="s">
        <v>257</v>
      </c>
      <c r="H245" s="180">
        <v>280.81</v>
      </c>
      <c r="I245" s="181"/>
      <c r="J245" s="182">
        <f>ROUND(I245*H245,2)</f>
        <v>0</v>
      </c>
      <c r="K245" s="183"/>
      <c r="L245" s="184"/>
      <c r="M245" s="185" t="s">
        <v>1</v>
      </c>
      <c r="N245" s="186" t="s">
        <v>38</v>
      </c>
      <c r="O245" s="58"/>
      <c r="P245" s="155">
        <f>O245*H245</f>
        <v>0</v>
      </c>
      <c r="Q245" s="155">
        <v>1</v>
      </c>
      <c r="R245" s="155">
        <f>Q245*H245</f>
        <v>280.81</v>
      </c>
      <c r="S245" s="155">
        <v>0</v>
      </c>
      <c r="T245" s="15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7" t="s">
        <v>230</v>
      </c>
      <c r="AT245" s="157" t="s">
        <v>267</v>
      </c>
      <c r="AU245" s="157" t="s">
        <v>83</v>
      </c>
      <c r="AY245" s="17" t="s">
        <v>148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7" t="s">
        <v>81</v>
      </c>
      <c r="BK245" s="158">
        <f>ROUND(I245*H245,2)</f>
        <v>0</v>
      </c>
      <c r="BL245" s="17" t="s">
        <v>154</v>
      </c>
      <c r="BM245" s="157" t="s">
        <v>2074</v>
      </c>
    </row>
    <row r="246" spans="1:65" s="13" customFormat="1" ht="10.199999999999999">
      <c r="B246" s="159"/>
      <c r="D246" s="160" t="s">
        <v>156</v>
      </c>
      <c r="F246" s="162" t="s">
        <v>2075</v>
      </c>
      <c r="H246" s="163">
        <v>280.81</v>
      </c>
      <c r="I246" s="164"/>
      <c r="L246" s="159"/>
      <c r="M246" s="165"/>
      <c r="N246" s="166"/>
      <c r="O246" s="166"/>
      <c r="P246" s="166"/>
      <c r="Q246" s="166"/>
      <c r="R246" s="166"/>
      <c r="S246" s="166"/>
      <c r="T246" s="167"/>
      <c r="AT246" s="161" t="s">
        <v>156</v>
      </c>
      <c r="AU246" s="161" t="s">
        <v>83</v>
      </c>
      <c r="AV246" s="13" t="s">
        <v>83</v>
      </c>
      <c r="AW246" s="13" t="s">
        <v>3</v>
      </c>
      <c r="AX246" s="13" t="s">
        <v>81</v>
      </c>
      <c r="AY246" s="161" t="s">
        <v>148</v>
      </c>
    </row>
    <row r="247" spans="1:65" s="12" customFormat="1" ht="22.8" customHeight="1">
      <c r="B247" s="131"/>
      <c r="D247" s="132" t="s">
        <v>72</v>
      </c>
      <c r="E247" s="142" t="s">
        <v>154</v>
      </c>
      <c r="F247" s="142" t="s">
        <v>299</v>
      </c>
      <c r="I247" s="134"/>
      <c r="J247" s="143">
        <f>BK247</f>
        <v>0</v>
      </c>
      <c r="L247" s="131"/>
      <c r="M247" s="136"/>
      <c r="N247" s="137"/>
      <c r="O247" s="137"/>
      <c r="P247" s="138">
        <f>SUM(P248:P257)</f>
        <v>0</v>
      </c>
      <c r="Q247" s="137"/>
      <c r="R247" s="138">
        <f>SUM(R248:R257)</f>
        <v>71.507030630000003</v>
      </c>
      <c r="S247" s="137"/>
      <c r="T247" s="139">
        <f>SUM(T248:T257)</f>
        <v>0</v>
      </c>
      <c r="AR247" s="132" t="s">
        <v>81</v>
      </c>
      <c r="AT247" s="140" t="s">
        <v>72</v>
      </c>
      <c r="AU247" s="140" t="s">
        <v>81</v>
      </c>
      <c r="AY247" s="132" t="s">
        <v>148</v>
      </c>
      <c r="BK247" s="141">
        <f>SUM(BK248:BK257)</f>
        <v>0</v>
      </c>
    </row>
    <row r="248" spans="1:65" s="2" customFormat="1" ht="24.15" customHeight="1">
      <c r="A248" s="32"/>
      <c r="B248" s="144"/>
      <c r="C248" s="145" t="s">
        <v>332</v>
      </c>
      <c r="D248" s="145" t="s">
        <v>150</v>
      </c>
      <c r="E248" s="146" t="s">
        <v>301</v>
      </c>
      <c r="F248" s="147" t="s">
        <v>302</v>
      </c>
      <c r="G248" s="148" t="s">
        <v>165</v>
      </c>
      <c r="H248" s="149">
        <v>37.819000000000003</v>
      </c>
      <c r="I248" s="150"/>
      <c r="J248" s="151">
        <f>ROUND(I248*H248,2)</f>
        <v>0</v>
      </c>
      <c r="K248" s="152"/>
      <c r="L248" s="33"/>
      <c r="M248" s="153" t="s">
        <v>1</v>
      </c>
      <c r="N248" s="154" t="s">
        <v>38</v>
      </c>
      <c r="O248" s="58"/>
      <c r="P248" s="155">
        <f>O248*H248</f>
        <v>0</v>
      </c>
      <c r="Q248" s="155">
        <v>1.8907700000000001</v>
      </c>
      <c r="R248" s="155">
        <f>Q248*H248</f>
        <v>71.507030630000003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154</v>
      </c>
      <c r="AT248" s="157" t="s">
        <v>150</v>
      </c>
      <c r="AU248" s="157" t="s">
        <v>83</v>
      </c>
      <c r="AY248" s="17" t="s">
        <v>148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7" t="s">
        <v>81</v>
      </c>
      <c r="BK248" s="158">
        <f>ROUND(I248*H248,2)</f>
        <v>0</v>
      </c>
      <c r="BL248" s="17" t="s">
        <v>154</v>
      </c>
      <c r="BM248" s="157" t="s">
        <v>2076</v>
      </c>
    </row>
    <row r="249" spans="1:65" s="13" customFormat="1" ht="10.199999999999999">
      <c r="B249" s="159"/>
      <c r="D249" s="160" t="s">
        <v>156</v>
      </c>
      <c r="E249" s="161" t="s">
        <v>1</v>
      </c>
      <c r="F249" s="162" t="s">
        <v>2077</v>
      </c>
      <c r="H249" s="163">
        <v>0.8</v>
      </c>
      <c r="I249" s="164"/>
      <c r="L249" s="159"/>
      <c r="M249" s="165"/>
      <c r="N249" s="166"/>
      <c r="O249" s="166"/>
      <c r="P249" s="166"/>
      <c r="Q249" s="166"/>
      <c r="R249" s="166"/>
      <c r="S249" s="166"/>
      <c r="T249" s="167"/>
      <c r="AT249" s="161" t="s">
        <v>156</v>
      </c>
      <c r="AU249" s="161" t="s">
        <v>83</v>
      </c>
      <c r="AV249" s="13" t="s">
        <v>83</v>
      </c>
      <c r="AW249" s="13" t="s">
        <v>31</v>
      </c>
      <c r="AX249" s="13" t="s">
        <v>73</v>
      </c>
      <c r="AY249" s="161" t="s">
        <v>148</v>
      </c>
    </row>
    <row r="250" spans="1:65" s="13" customFormat="1" ht="10.199999999999999">
      <c r="B250" s="159"/>
      <c r="D250" s="160" t="s">
        <v>156</v>
      </c>
      <c r="E250" s="161" t="s">
        <v>1</v>
      </c>
      <c r="F250" s="162" t="s">
        <v>2077</v>
      </c>
      <c r="H250" s="163">
        <v>0.8</v>
      </c>
      <c r="I250" s="164"/>
      <c r="L250" s="159"/>
      <c r="M250" s="165"/>
      <c r="N250" s="166"/>
      <c r="O250" s="166"/>
      <c r="P250" s="166"/>
      <c r="Q250" s="166"/>
      <c r="R250" s="166"/>
      <c r="S250" s="166"/>
      <c r="T250" s="167"/>
      <c r="AT250" s="161" t="s">
        <v>156</v>
      </c>
      <c r="AU250" s="161" t="s">
        <v>83</v>
      </c>
      <c r="AV250" s="13" t="s">
        <v>83</v>
      </c>
      <c r="AW250" s="13" t="s">
        <v>31</v>
      </c>
      <c r="AX250" s="13" t="s">
        <v>73</v>
      </c>
      <c r="AY250" s="161" t="s">
        <v>148</v>
      </c>
    </row>
    <row r="251" spans="1:65" s="13" customFormat="1" ht="10.199999999999999">
      <c r="B251" s="159"/>
      <c r="D251" s="160" t="s">
        <v>156</v>
      </c>
      <c r="E251" s="161" t="s">
        <v>1</v>
      </c>
      <c r="F251" s="162" t="s">
        <v>2078</v>
      </c>
      <c r="H251" s="163">
        <v>0.33000000000000007</v>
      </c>
      <c r="I251" s="164"/>
      <c r="L251" s="159"/>
      <c r="M251" s="165"/>
      <c r="N251" s="166"/>
      <c r="O251" s="166"/>
      <c r="P251" s="166"/>
      <c r="Q251" s="166"/>
      <c r="R251" s="166"/>
      <c r="S251" s="166"/>
      <c r="T251" s="167"/>
      <c r="AT251" s="161" t="s">
        <v>156</v>
      </c>
      <c r="AU251" s="161" t="s">
        <v>83</v>
      </c>
      <c r="AV251" s="13" t="s">
        <v>83</v>
      </c>
      <c r="AW251" s="13" t="s">
        <v>31</v>
      </c>
      <c r="AX251" s="13" t="s">
        <v>73</v>
      </c>
      <c r="AY251" s="161" t="s">
        <v>148</v>
      </c>
    </row>
    <row r="252" spans="1:65" s="13" customFormat="1" ht="10.199999999999999">
      <c r="B252" s="159"/>
      <c r="D252" s="160" t="s">
        <v>156</v>
      </c>
      <c r="E252" s="161" t="s">
        <v>1</v>
      </c>
      <c r="F252" s="162" t="s">
        <v>2078</v>
      </c>
      <c r="H252" s="163">
        <v>0.33000000000000007</v>
      </c>
      <c r="I252" s="164"/>
      <c r="L252" s="159"/>
      <c r="M252" s="165"/>
      <c r="N252" s="166"/>
      <c r="O252" s="166"/>
      <c r="P252" s="166"/>
      <c r="Q252" s="166"/>
      <c r="R252" s="166"/>
      <c r="S252" s="166"/>
      <c r="T252" s="167"/>
      <c r="AT252" s="161" t="s">
        <v>156</v>
      </c>
      <c r="AU252" s="161" t="s">
        <v>83</v>
      </c>
      <c r="AV252" s="13" t="s">
        <v>83</v>
      </c>
      <c r="AW252" s="13" t="s">
        <v>31</v>
      </c>
      <c r="AX252" s="13" t="s">
        <v>73</v>
      </c>
      <c r="AY252" s="161" t="s">
        <v>148</v>
      </c>
    </row>
    <row r="253" spans="1:65" s="13" customFormat="1" ht="10.199999999999999">
      <c r="B253" s="159"/>
      <c r="D253" s="160" t="s">
        <v>156</v>
      </c>
      <c r="E253" s="161" t="s">
        <v>1</v>
      </c>
      <c r="F253" s="162" t="s">
        <v>2078</v>
      </c>
      <c r="H253" s="163">
        <v>0.33000000000000007</v>
      </c>
      <c r="I253" s="164"/>
      <c r="L253" s="159"/>
      <c r="M253" s="165"/>
      <c r="N253" s="166"/>
      <c r="O253" s="166"/>
      <c r="P253" s="166"/>
      <c r="Q253" s="166"/>
      <c r="R253" s="166"/>
      <c r="S253" s="166"/>
      <c r="T253" s="167"/>
      <c r="AT253" s="161" t="s">
        <v>156</v>
      </c>
      <c r="AU253" s="161" t="s">
        <v>83</v>
      </c>
      <c r="AV253" s="13" t="s">
        <v>83</v>
      </c>
      <c r="AW253" s="13" t="s">
        <v>31</v>
      </c>
      <c r="AX253" s="13" t="s">
        <v>73</v>
      </c>
      <c r="AY253" s="161" t="s">
        <v>148</v>
      </c>
    </row>
    <row r="254" spans="1:65" s="15" customFormat="1" ht="10.199999999999999">
      <c r="B254" s="187"/>
      <c r="D254" s="160" t="s">
        <v>156</v>
      </c>
      <c r="E254" s="188" t="s">
        <v>1</v>
      </c>
      <c r="F254" s="189" t="s">
        <v>286</v>
      </c>
      <c r="H254" s="190">
        <v>2.5900000000000003</v>
      </c>
      <c r="I254" s="191"/>
      <c r="L254" s="187"/>
      <c r="M254" s="192"/>
      <c r="N254" s="193"/>
      <c r="O254" s="193"/>
      <c r="P254" s="193"/>
      <c r="Q254" s="193"/>
      <c r="R254" s="193"/>
      <c r="S254" s="193"/>
      <c r="T254" s="194"/>
      <c r="AT254" s="188" t="s">
        <v>156</v>
      </c>
      <c r="AU254" s="188" t="s">
        <v>83</v>
      </c>
      <c r="AV254" s="15" t="s">
        <v>162</v>
      </c>
      <c r="AW254" s="15" t="s">
        <v>31</v>
      </c>
      <c r="AX254" s="15" t="s">
        <v>73</v>
      </c>
      <c r="AY254" s="188" t="s">
        <v>148</v>
      </c>
    </row>
    <row r="255" spans="1:65" s="13" customFormat="1" ht="10.199999999999999">
      <c r="B255" s="159"/>
      <c r="D255" s="160" t="s">
        <v>156</v>
      </c>
      <c r="E255" s="161" t="s">
        <v>1</v>
      </c>
      <c r="F255" s="162" t="s">
        <v>2079</v>
      </c>
      <c r="H255" s="163">
        <v>35.2286</v>
      </c>
      <c r="I255" s="164"/>
      <c r="L255" s="159"/>
      <c r="M255" s="165"/>
      <c r="N255" s="166"/>
      <c r="O255" s="166"/>
      <c r="P255" s="166"/>
      <c r="Q255" s="166"/>
      <c r="R255" s="166"/>
      <c r="S255" s="166"/>
      <c r="T255" s="167"/>
      <c r="AT255" s="161" t="s">
        <v>156</v>
      </c>
      <c r="AU255" s="161" t="s">
        <v>83</v>
      </c>
      <c r="AV255" s="13" t="s">
        <v>83</v>
      </c>
      <c r="AW255" s="13" t="s">
        <v>31</v>
      </c>
      <c r="AX255" s="13" t="s">
        <v>73</v>
      </c>
      <c r="AY255" s="161" t="s">
        <v>148</v>
      </c>
    </row>
    <row r="256" spans="1:65" s="15" customFormat="1" ht="10.199999999999999">
      <c r="B256" s="187"/>
      <c r="D256" s="160" t="s">
        <v>156</v>
      </c>
      <c r="E256" s="188" t="s">
        <v>1</v>
      </c>
      <c r="F256" s="189" t="s">
        <v>286</v>
      </c>
      <c r="H256" s="190">
        <v>35.2286</v>
      </c>
      <c r="I256" s="191"/>
      <c r="L256" s="187"/>
      <c r="M256" s="192"/>
      <c r="N256" s="193"/>
      <c r="O256" s="193"/>
      <c r="P256" s="193"/>
      <c r="Q256" s="193"/>
      <c r="R256" s="193"/>
      <c r="S256" s="193"/>
      <c r="T256" s="194"/>
      <c r="AT256" s="188" t="s">
        <v>156</v>
      </c>
      <c r="AU256" s="188" t="s">
        <v>83</v>
      </c>
      <c r="AV256" s="15" t="s">
        <v>162</v>
      </c>
      <c r="AW256" s="15" t="s">
        <v>31</v>
      </c>
      <c r="AX256" s="15" t="s">
        <v>73</v>
      </c>
      <c r="AY256" s="188" t="s">
        <v>148</v>
      </c>
    </row>
    <row r="257" spans="1:65" s="14" customFormat="1" ht="10.199999999999999">
      <c r="B257" s="168"/>
      <c r="D257" s="160" t="s">
        <v>156</v>
      </c>
      <c r="E257" s="169" t="s">
        <v>1</v>
      </c>
      <c r="F257" s="170" t="s">
        <v>182</v>
      </c>
      <c r="H257" s="171">
        <v>37.818600000000004</v>
      </c>
      <c r="I257" s="172"/>
      <c r="L257" s="168"/>
      <c r="M257" s="173"/>
      <c r="N257" s="174"/>
      <c r="O257" s="174"/>
      <c r="P257" s="174"/>
      <c r="Q257" s="174"/>
      <c r="R257" s="174"/>
      <c r="S257" s="174"/>
      <c r="T257" s="175"/>
      <c r="AT257" s="169" t="s">
        <v>156</v>
      </c>
      <c r="AU257" s="169" t="s">
        <v>83</v>
      </c>
      <c r="AV257" s="14" t="s">
        <v>154</v>
      </c>
      <c r="AW257" s="14" t="s">
        <v>31</v>
      </c>
      <c r="AX257" s="14" t="s">
        <v>81</v>
      </c>
      <c r="AY257" s="169" t="s">
        <v>148</v>
      </c>
    </row>
    <row r="258" spans="1:65" s="12" customFormat="1" ht="22.8" customHeight="1">
      <c r="B258" s="131"/>
      <c r="D258" s="132" t="s">
        <v>72</v>
      </c>
      <c r="E258" s="142" t="s">
        <v>230</v>
      </c>
      <c r="F258" s="142" t="s">
        <v>305</v>
      </c>
      <c r="I258" s="134"/>
      <c r="J258" s="143">
        <f>BK258</f>
        <v>0</v>
      </c>
      <c r="L258" s="131"/>
      <c r="M258" s="136"/>
      <c r="N258" s="137"/>
      <c r="O258" s="137"/>
      <c r="P258" s="138">
        <f>SUM(P259:P305)</f>
        <v>0</v>
      </c>
      <c r="Q258" s="137"/>
      <c r="R258" s="138">
        <f>SUM(R259:R305)</f>
        <v>7.3776306200000006</v>
      </c>
      <c r="S258" s="137"/>
      <c r="T258" s="139">
        <f>SUM(T259:T305)</f>
        <v>0</v>
      </c>
      <c r="AR258" s="132" t="s">
        <v>81</v>
      </c>
      <c r="AT258" s="140" t="s">
        <v>72</v>
      </c>
      <c r="AU258" s="140" t="s">
        <v>81</v>
      </c>
      <c r="AY258" s="132" t="s">
        <v>148</v>
      </c>
      <c r="BK258" s="141">
        <f>SUM(BK259:BK305)</f>
        <v>0</v>
      </c>
    </row>
    <row r="259" spans="1:65" s="2" customFormat="1" ht="24.15" customHeight="1">
      <c r="A259" s="32"/>
      <c r="B259" s="144"/>
      <c r="C259" s="145" t="s">
        <v>336</v>
      </c>
      <c r="D259" s="145" t="s">
        <v>150</v>
      </c>
      <c r="E259" s="146" t="s">
        <v>2080</v>
      </c>
      <c r="F259" s="147" t="s">
        <v>2081</v>
      </c>
      <c r="G259" s="148" t="s">
        <v>322</v>
      </c>
      <c r="H259" s="149">
        <v>1</v>
      </c>
      <c r="I259" s="150"/>
      <c r="J259" s="151">
        <f t="shared" ref="J259:J266" si="0">ROUND(I259*H259,2)</f>
        <v>0</v>
      </c>
      <c r="K259" s="152"/>
      <c r="L259" s="33"/>
      <c r="M259" s="153" t="s">
        <v>1</v>
      </c>
      <c r="N259" s="154" t="s">
        <v>38</v>
      </c>
      <c r="O259" s="58"/>
      <c r="P259" s="155">
        <f t="shared" ref="P259:P266" si="1">O259*H259</f>
        <v>0</v>
      </c>
      <c r="Q259" s="155">
        <v>0</v>
      </c>
      <c r="R259" s="155">
        <f t="shared" ref="R259:R266" si="2">Q259*H259</f>
        <v>0</v>
      </c>
      <c r="S259" s="155">
        <v>0</v>
      </c>
      <c r="T259" s="156">
        <f t="shared" ref="T259:T266" si="3"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7" t="s">
        <v>154</v>
      </c>
      <c r="AT259" s="157" t="s">
        <v>150</v>
      </c>
      <c r="AU259" s="157" t="s">
        <v>83</v>
      </c>
      <c r="AY259" s="17" t="s">
        <v>148</v>
      </c>
      <c r="BE259" s="158">
        <f t="shared" ref="BE259:BE266" si="4">IF(N259="základní",J259,0)</f>
        <v>0</v>
      </c>
      <c r="BF259" s="158">
        <f t="shared" ref="BF259:BF266" si="5">IF(N259="snížená",J259,0)</f>
        <v>0</v>
      </c>
      <c r="BG259" s="158">
        <f t="shared" ref="BG259:BG266" si="6">IF(N259="zákl. přenesená",J259,0)</f>
        <v>0</v>
      </c>
      <c r="BH259" s="158">
        <f t="shared" ref="BH259:BH266" si="7">IF(N259="sníž. přenesená",J259,0)</f>
        <v>0</v>
      </c>
      <c r="BI259" s="158">
        <f t="shared" ref="BI259:BI266" si="8">IF(N259="nulová",J259,0)</f>
        <v>0</v>
      </c>
      <c r="BJ259" s="17" t="s">
        <v>81</v>
      </c>
      <c r="BK259" s="158">
        <f t="shared" ref="BK259:BK266" si="9">ROUND(I259*H259,2)</f>
        <v>0</v>
      </c>
      <c r="BL259" s="17" t="s">
        <v>154</v>
      </c>
      <c r="BM259" s="157" t="s">
        <v>2082</v>
      </c>
    </row>
    <row r="260" spans="1:65" s="2" customFormat="1" ht="24.15" customHeight="1">
      <c r="A260" s="32"/>
      <c r="B260" s="144"/>
      <c r="C260" s="145" t="s">
        <v>340</v>
      </c>
      <c r="D260" s="145" t="s">
        <v>150</v>
      </c>
      <c r="E260" s="146" t="s">
        <v>2083</v>
      </c>
      <c r="F260" s="147" t="s">
        <v>2084</v>
      </c>
      <c r="G260" s="148" t="s">
        <v>322</v>
      </c>
      <c r="H260" s="149">
        <v>4</v>
      </c>
      <c r="I260" s="150"/>
      <c r="J260" s="151">
        <f t="shared" si="0"/>
        <v>0</v>
      </c>
      <c r="K260" s="152"/>
      <c r="L260" s="33"/>
      <c r="M260" s="153" t="s">
        <v>1</v>
      </c>
      <c r="N260" s="154" t="s">
        <v>38</v>
      </c>
      <c r="O260" s="58"/>
      <c r="P260" s="155">
        <f t="shared" si="1"/>
        <v>0</v>
      </c>
      <c r="Q260" s="155">
        <v>1.67E-3</v>
      </c>
      <c r="R260" s="155">
        <f t="shared" si="2"/>
        <v>6.6800000000000002E-3</v>
      </c>
      <c r="S260" s="155">
        <v>0</v>
      </c>
      <c r="T260" s="156">
        <f t="shared" si="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7" t="s">
        <v>154</v>
      </c>
      <c r="AT260" s="157" t="s">
        <v>150</v>
      </c>
      <c r="AU260" s="157" t="s">
        <v>83</v>
      </c>
      <c r="AY260" s="17" t="s">
        <v>148</v>
      </c>
      <c r="BE260" s="158">
        <f t="shared" si="4"/>
        <v>0</v>
      </c>
      <c r="BF260" s="158">
        <f t="shared" si="5"/>
        <v>0</v>
      </c>
      <c r="BG260" s="158">
        <f t="shared" si="6"/>
        <v>0</v>
      </c>
      <c r="BH260" s="158">
        <f t="shared" si="7"/>
        <v>0</v>
      </c>
      <c r="BI260" s="158">
        <f t="shared" si="8"/>
        <v>0</v>
      </c>
      <c r="BJ260" s="17" t="s">
        <v>81</v>
      </c>
      <c r="BK260" s="158">
        <f t="shared" si="9"/>
        <v>0</v>
      </c>
      <c r="BL260" s="17" t="s">
        <v>154</v>
      </c>
      <c r="BM260" s="157" t="s">
        <v>2085</v>
      </c>
    </row>
    <row r="261" spans="1:65" s="2" customFormat="1" ht="24.15" customHeight="1">
      <c r="A261" s="32"/>
      <c r="B261" s="144"/>
      <c r="C261" s="176" t="s">
        <v>345</v>
      </c>
      <c r="D261" s="176" t="s">
        <v>267</v>
      </c>
      <c r="E261" s="177" t="s">
        <v>2086</v>
      </c>
      <c r="F261" s="178" t="s">
        <v>2087</v>
      </c>
      <c r="G261" s="179" t="s">
        <v>322</v>
      </c>
      <c r="H261" s="180">
        <v>4</v>
      </c>
      <c r="I261" s="181"/>
      <c r="J261" s="182">
        <f t="shared" si="0"/>
        <v>0</v>
      </c>
      <c r="K261" s="183"/>
      <c r="L261" s="184"/>
      <c r="M261" s="185" t="s">
        <v>1</v>
      </c>
      <c r="N261" s="186" t="s">
        <v>38</v>
      </c>
      <c r="O261" s="58"/>
      <c r="P261" s="155">
        <f t="shared" si="1"/>
        <v>0</v>
      </c>
      <c r="Q261" s="155">
        <v>1.6E-2</v>
      </c>
      <c r="R261" s="155">
        <f t="shared" si="2"/>
        <v>6.4000000000000001E-2</v>
      </c>
      <c r="S261" s="155">
        <v>0</v>
      </c>
      <c r="T261" s="156">
        <f t="shared" si="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230</v>
      </c>
      <c r="AT261" s="157" t="s">
        <v>267</v>
      </c>
      <c r="AU261" s="157" t="s">
        <v>83</v>
      </c>
      <c r="AY261" s="17" t="s">
        <v>148</v>
      </c>
      <c r="BE261" s="158">
        <f t="shared" si="4"/>
        <v>0</v>
      </c>
      <c r="BF261" s="158">
        <f t="shared" si="5"/>
        <v>0</v>
      </c>
      <c r="BG261" s="158">
        <f t="shared" si="6"/>
        <v>0</v>
      </c>
      <c r="BH261" s="158">
        <f t="shared" si="7"/>
        <v>0</v>
      </c>
      <c r="BI261" s="158">
        <f t="shared" si="8"/>
        <v>0</v>
      </c>
      <c r="BJ261" s="17" t="s">
        <v>81</v>
      </c>
      <c r="BK261" s="158">
        <f t="shared" si="9"/>
        <v>0</v>
      </c>
      <c r="BL261" s="17" t="s">
        <v>154</v>
      </c>
      <c r="BM261" s="157" t="s">
        <v>2088</v>
      </c>
    </row>
    <row r="262" spans="1:65" s="2" customFormat="1" ht="24.15" customHeight="1">
      <c r="A262" s="32"/>
      <c r="B262" s="144"/>
      <c r="C262" s="145" t="s">
        <v>349</v>
      </c>
      <c r="D262" s="145" t="s">
        <v>150</v>
      </c>
      <c r="E262" s="146" t="s">
        <v>2089</v>
      </c>
      <c r="F262" s="147" t="s">
        <v>2090</v>
      </c>
      <c r="G262" s="148" t="s">
        <v>322</v>
      </c>
      <c r="H262" s="149">
        <v>3</v>
      </c>
      <c r="I262" s="150"/>
      <c r="J262" s="151">
        <f t="shared" si="0"/>
        <v>0</v>
      </c>
      <c r="K262" s="152"/>
      <c r="L262" s="33"/>
      <c r="M262" s="153" t="s">
        <v>1</v>
      </c>
      <c r="N262" s="154" t="s">
        <v>38</v>
      </c>
      <c r="O262" s="58"/>
      <c r="P262" s="155">
        <f t="shared" si="1"/>
        <v>0</v>
      </c>
      <c r="Q262" s="155">
        <v>1.7099999999999999E-3</v>
      </c>
      <c r="R262" s="155">
        <f t="shared" si="2"/>
        <v>5.13E-3</v>
      </c>
      <c r="S262" s="155">
        <v>0</v>
      </c>
      <c r="T262" s="156">
        <f t="shared" si="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154</v>
      </c>
      <c r="AT262" s="157" t="s">
        <v>150</v>
      </c>
      <c r="AU262" s="157" t="s">
        <v>83</v>
      </c>
      <c r="AY262" s="17" t="s">
        <v>148</v>
      </c>
      <c r="BE262" s="158">
        <f t="shared" si="4"/>
        <v>0</v>
      </c>
      <c r="BF262" s="158">
        <f t="shared" si="5"/>
        <v>0</v>
      </c>
      <c r="BG262" s="158">
        <f t="shared" si="6"/>
        <v>0</v>
      </c>
      <c r="BH262" s="158">
        <f t="shared" si="7"/>
        <v>0</v>
      </c>
      <c r="BI262" s="158">
        <f t="shared" si="8"/>
        <v>0</v>
      </c>
      <c r="BJ262" s="17" t="s">
        <v>81</v>
      </c>
      <c r="BK262" s="158">
        <f t="shared" si="9"/>
        <v>0</v>
      </c>
      <c r="BL262" s="17" t="s">
        <v>154</v>
      </c>
      <c r="BM262" s="157" t="s">
        <v>2091</v>
      </c>
    </row>
    <row r="263" spans="1:65" s="2" customFormat="1" ht="24.15" customHeight="1">
      <c r="A263" s="32"/>
      <c r="B263" s="144"/>
      <c r="C263" s="176" t="s">
        <v>353</v>
      </c>
      <c r="D263" s="176" t="s">
        <v>267</v>
      </c>
      <c r="E263" s="177" t="s">
        <v>2092</v>
      </c>
      <c r="F263" s="178" t="s">
        <v>2093</v>
      </c>
      <c r="G263" s="179" t="s">
        <v>322</v>
      </c>
      <c r="H263" s="180">
        <v>3</v>
      </c>
      <c r="I263" s="181"/>
      <c r="J263" s="182">
        <f t="shared" si="0"/>
        <v>0</v>
      </c>
      <c r="K263" s="183"/>
      <c r="L263" s="184"/>
      <c r="M263" s="185" t="s">
        <v>1</v>
      </c>
      <c r="N263" s="186" t="s">
        <v>38</v>
      </c>
      <c r="O263" s="58"/>
      <c r="P263" s="155">
        <f t="shared" si="1"/>
        <v>0</v>
      </c>
      <c r="Q263" s="155">
        <v>1.49E-2</v>
      </c>
      <c r="R263" s="155">
        <f t="shared" si="2"/>
        <v>4.4700000000000004E-2</v>
      </c>
      <c r="S263" s="155">
        <v>0</v>
      </c>
      <c r="T263" s="156">
        <f t="shared" si="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7" t="s">
        <v>230</v>
      </c>
      <c r="AT263" s="157" t="s">
        <v>267</v>
      </c>
      <c r="AU263" s="157" t="s">
        <v>83</v>
      </c>
      <c r="AY263" s="17" t="s">
        <v>148</v>
      </c>
      <c r="BE263" s="158">
        <f t="shared" si="4"/>
        <v>0</v>
      </c>
      <c r="BF263" s="158">
        <f t="shared" si="5"/>
        <v>0</v>
      </c>
      <c r="BG263" s="158">
        <f t="shared" si="6"/>
        <v>0</v>
      </c>
      <c r="BH263" s="158">
        <f t="shared" si="7"/>
        <v>0</v>
      </c>
      <c r="BI263" s="158">
        <f t="shared" si="8"/>
        <v>0</v>
      </c>
      <c r="BJ263" s="17" t="s">
        <v>81</v>
      </c>
      <c r="BK263" s="158">
        <f t="shared" si="9"/>
        <v>0</v>
      </c>
      <c r="BL263" s="17" t="s">
        <v>154</v>
      </c>
      <c r="BM263" s="157" t="s">
        <v>2094</v>
      </c>
    </row>
    <row r="264" spans="1:65" s="2" customFormat="1" ht="24.15" customHeight="1">
      <c r="A264" s="32"/>
      <c r="B264" s="144"/>
      <c r="C264" s="145" t="s">
        <v>357</v>
      </c>
      <c r="D264" s="145" t="s">
        <v>150</v>
      </c>
      <c r="E264" s="146" t="s">
        <v>2095</v>
      </c>
      <c r="F264" s="147" t="s">
        <v>2096</v>
      </c>
      <c r="G264" s="148" t="s">
        <v>322</v>
      </c>
      <c r="H264" s="149">
        <v>1</v>
      </c>
      <c r="I264" s="150"/>
      <c r="J264" s="151">
        <f t="shared" si="0"/>
        <v>0</v>
      </c>
      <c r="K264" s="152"/>
      <c r="L264" s="33"/>
      <c r="M264" s="153" t="s">
        <v>1</v>
      </c>
      <c r="N264" s="154" t="s">
        <v>38</v>
      </c>
      <c r="O264" s="58"/>
      <c r="P264" s="155">
        <f t="shared" si="1"/>
        <v>0</v>
      </c>
      <c r="Q264" s="155">
        <v>1.7099999999999999E-3</v>
      </c>
      <c r="R264" s="155">
        <f t="shared" si="2"/>
        <v>1.7099999999999999E-3</v>
      </c>
      <c r="S264" s="155">
        <v>0</v>
      </c>
      <c r="T264" s="156">
        <f t="shared" si="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154</v>
      </c>
      <c r="AT264" s="157" t="s">
        <v>150</v>
      </c>
      <c r="AU264" s="157" t="s">
        <v>83</v>
      </c>
      <c r="AY264" s="17" t="s">
        <v>148</v>
      </c>
      <c r="BE264" s="158">
        <f t="shared" si="4"/>
        <v>0</v>
      </c>
      <c r="BF264" s="158">
        <f t="shared" si="5"/>
        <v>0</v>
      </c>
      <c r="BG264" s="158">
        <f t="shared" si="6"/>
        <v>0</v>
      </c>
      <c r="BH264" s="158">
        <f t="shared" si="7"/>
        <v>0</v>
      </c>
      <c r="BI264" s="158">
        <f t="shared" si="8"/>
        <v>0</v>
      </c>
      <c r="BJ264" s="17" t="s">
        <v>81</v>
      </c>
      <c r="BK264" s="158">
        <f t="shared" si="9"/>
        <v>0</v>
      </c>
      <c r="BL264" s="17" t="s">
        <v>154</v>
      </c>
      <c r="BM264" s="157" t="s">
        <v>2097</v>
      </c>
    </row>
    <row r="265" spans="1:65" s="2" customFormat="1" ht="33" customHeight="1">
      <c r="A265" s="32"/>
      <c r="B265" s="144"/>
      <c r="C265" s="176" t="s">
        <v>361</v>
      </c>
      <c r="D265" s="176" t="s">
        <v>267</v>
      </c>
      <c r="E265" s="177" t="s">
        <v>2098</v>
      </c>
      <c r="F265" s="178" t="s">
        <v>2099</v>
      </c>
      <c r="G265" s="179" t="s">
        <v>322</v>
      </c>
      <c r="H265" s="180">
        <v>1</v>
      </c>
      <c r="I265" s="181"/>
      <c r="J265" s="182">
        <f t="shared" si="0"/>
        <v>0</v>
      </c>
      <c r="K265" s="183"/>
      <c r="L265" s="184"/>
      <c r="M265" s="185" t="s">
        <v>1</v>
      </c>
      <c r="N265" s="186" t="s">
        <v>38</v>
      </c>
      <c r="O265" s="58"/>
      <c r="P265" s="155">
        <f t="shared" si="1"/>
        <v>0</v>
      </c>
      <c r="Q265" s="155">
        <v>1.78E-2</v>
      </c>
      <c r="R265" s="155">
        <f t="shared" si="2"/>
        <v>1.78E-2</v>
      </c>
      <c r="S265" s="155">
        <v>0</v>
      </c>
      <c r="T265" s="156">
        <f t="shared" si="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7" t="s">
        <v>230</v>
      </c>
      <c r="AT265" s="157" t="s">
        <v>267</v>
      </c>
      <c r="AU265" s="157" t="s">
        <v>83</v>
      </c>
      <c r="AY265" s="17" t="s">
        <v>148</v>
      </c>
      <c r="BE265" s="158">
        <f t="shared" si="4"/>
        <v>0</v>
      </c>
      <c r="BF265" s="158">
        <f t="shared" si="5"/>
        <v>0</v>
      </c>
      <c r="BG265" s="158">
        <f t="shared" si="6"/>
        <v>0</v>
      </c>
      <c r="BH265" s="158">
        <f t="shared" si="7"/>
        <v>0</v>
      </c>
      <c r="BI265" s="158">
        <f t="shared" si="8"/>
        <v>0</v>
      </c>
      <c r="BJ265" s="17" t="s">
        <v>81</v>
      </c>
      <c r="BK265" s="158">
        <f t="shared" si="9"/>
        <v>0</v>
      </c>
      <c r="BL265" s="17" t="s">
        <v>154</v>
      </c>
      <c r="BM265" s="157" t="s">
        <v>2100</v>
      </c>
    </row>
    <row r="266" spans="1:65" s="2" customFormat="1" ht="24.15" customHeight="1">
      <c r="A266" s="32"/>
      <c r="B266" s="144"/>
      <c r="C266" s="145" t="s">
        <v>367</v>
      </c>
      <c r="D266" s="145" t="s">
        <v>150</v>
      </c>
      <c r="E266" s="146" t="s">
        <v>2101</v>
      </c>
      <c r="F266" s="147" t="s">
        <v>2102</v>
      </c>
      <c r="G266" s="148" t="s">
        <v>153</v>
      </c>
      <c r="H266" s="149">
        <v>334.97</v>
      </c>
      <c r="I266" s="150"/>
      <c r="J266" s="151">
        <f t="shared" si="0"/>
        <v>0</v>
      </c>
      <c r="K266" s="152"/>
      <c r="L266" s="33"/>
      <c r="M266" s="153" t="s">
        <v>1</v>
      </c>
      <c r="N266" s="154" t="s">
        <v>38</v>
      </c>
      <c r="O266" s="58"/>
      <c r="P266" s="155">
        <f t="shared" si="1"/>
        <v>0</v>
      </c>
      <c r="Q266" s="155">
        <v>0</v>
      </c>
      <c r="R266" s="155">
        <f t="shared" si="2"/>
        <v>0</v>
      </c>
      <c r="S266" s="155">
        <v>0</v>
      </c>
      <c r="T266" s="156">
        <f t="shared" si="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7" t="s">
        <v>154</v>
      </c>
      <c r="AT266" s="157" t="s">
        <v>150</v>
      </c>
      <c r="AU266" s="157" t="s">
        <v>83</v>
      </c>
      <c r="AY266" s="17" t="s">
        <v>148</v>
      </c>
      <c r="BE266" s="158">
        <f t="shared" si="4"/>
        <v>0</v>
      </c>
      <c r="BF266" s="158">
        <f t="shared" si="5"/>
        <v>0</v>
      </c>
      <c r="BG266" s="158">
        <f t="shared" si="6"/>
        <v>0</v>
      </c>
      <c r="BH266" s="158">
        <f t="shared" si="7"/>
        <v>0</v>
      </c>
      <c r="BI266" s="158">
        <f t="shared" si="8"/>
        <v>0</v>
      </c>
      <c r="BJ266" s="17" t="s">
        <v>81</v>
      </c>
      <c r="BK266" s="158">
        <f t="shared" si="9"/>
        <v>0</v>
      </c>
      <c r="BL266" s="17" t="s">
        <v>154</v>
      </c>
      <c r="BM266" s="157" t="s">
        <v>2103</v>
      </c>
    </row>
    <row r="267" spans="1:65" s="13" customFormat="1" ht="10.199999999999999">
      <c r="B267" s="159"/>
      <c r="D267" s="160" t="s">
        <v>156</v>
      </c>
      <c r="E267" s="161" t="s">
        <v>1</v>
      </c>
      <c r="F267" s="162" t="s">
        <v>2104</v>
      </c>
      <c r="H267" s="163">
        <v>334.96999999999997</v>
      </c>
      <c r="I267" s="164"/>
      <c r="L267" s="159"/>
      <c r="M267" s="165"/>
      <c r="N267" s="166"/>
      <c r="O267" s="166"/>
      <c r="P267" s="166"/>
      <c r="Q267" s="166"/>
      <c r="R267" s="166"/>
      <c r="S267" s="166"/>
      <c r="T267" s="167"/>
      <c r="AT267" s="161" t="s">
        <v>156</v>
      </c>
      <c r="AU267" s="161" t="s">
        <v>83</v>
      </c>
      <c r="AV267" s="13" t="s">
        <v>83</v>
      </c>
      <c r="AW267" s="13" t="s">
        <v>31</v>
      </c>
      <c r="AX267" s="13" t="s">
        <v>81</v>
      </c>
      <c r="AY267" s="161" t="s">
        <v>148</v>
      </c>
    </row>
    <row r="268" spans="1:65" s="2" customFormat="1" ht="16.5" customHeight="1">
      <c r="A268" s="32"/>
      <c r="B268" s="144"/>
      <c r="C268" s="176" t="s">
        <v>524</v>
      </c>
      <c r="D268" s="176" t="s">
        <v>267</v>
      </c>
      <c r="E268" s="177" t="s">
        <v>2105</v>
      </c>
      <c r="F268" s="178" t="s">
        <v>2106</v>
      </c>
      <c r="G268" s="179" t="s">
        <v>153</v>
      </c>
      <c r="H268" s="180">
        <v>339.995</v>
      </c>
      <c r="I268" s="181"/>
      <c r="J268" s="182">
        <f>ROUND(I268*H268,2)</f>
        <v>0</v>
      </c>
      <c r="K268" s="183"/>
      <c r="L268" s="184"/>
      <c r="M268" s="185" t="s">
        <v>1</v>
      </c>
      <c r="N268" s="186" t="s">
        <v>38</v>
      </c>
      <c r="O268" s="58"/>
      <c r="P268" s="155">
        <f>O268*H268</f>
        <v>0</v>
      </c>
      <c r="Q268" s="155">
        <v>2.14E-3</v>
      </c>
      <c r="R268" s="155">
        <f>Q268*H268</f>
        <v>0.72758929999999999</v>
      </c>
      <c r="S268" s="155">
        <v>0</v>
      </c>
      <c r="T268" s="15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230</v>
      </c>
      <c r="AT268" s="157" t="s">
        <v>267</v>
      </c>
      <c r="AU268" s="157" t="s">
        <v>83</v>
      </c>
      <c r="AY268" s="17" t="s">
        <v>148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7" t="s">
        <v>81</v>
      </c>
      <c r="BK268" s="158">
        <f>ROUND(I268*H268,2)</f>
        <v>0</v>
      </c>
      <c r="BL268" s="17" t="s">
        <v>154</v>
      </c>
      <c r="BM268" s="157" t="s">
        <v>2107</v>
      </c>
    </row>
    <row r="269" spans="1:65" s="13" customFormat="1" ht="10.199999999999999">
      <c r="B269" s="159"/>
      <c r="D269" s="160" t="s">
        <v>156</v>
      </c>
      <c r="F269" s="162" t="s">
        <v>2108</v>
      </c>
      <c r="H269" s="163">
        <v>339.995</v>
      </c>
      <c r="I269" s="164"/>
      <c r="L269" s="159"/>
      <c r="M269" s="165"/>
      <c r="N269" s="166"/>
      <c r="O269" s="166"/>
      <c r="P269" s="166"/>
      <c r="Q269" s="166"/>
      <c r="R269" s="166"/>
      <c r="S269" s="166"/>
      <c r="T269" s="167"/>
      <c r="AT269" s="161" t="s">
        <v>156</v>
      </c>
      <c r="AU269" s="161" t="s">
        <v>83</v>
      </c>
      <c r="AV269" s="13" t="s">
        <v>83</v>
      </c>
      <c r="AW269" s="13" t="s">
        <v>3</v>
      </c>
      <c r="AX269" s="13" t="s">
        <v>81</v>
      </c>
      <c r="AY269" s="161" t="s">
        <v>148</v>
      </c>
    </row>
    <row r="270" spans="1:65" s="2" customFormat="1" ht="24.15" customHeight="1">
      <c r="A270" s="32"/>
      <c r="B270" s="144"/>
      <c r="C270" s="145" t="s">
        <v>528</v>
      </c>
      <c r="D270" s="145" t="s">
        <v>150</v>
      </c>
      <c r="E270" s="146" t="s">
        <v>2109</v>
      </c>
      <c r="F270" s="147" t="s">
        <v>2110</v>
      </c>
      <c r="G270" s="148" t="s">
        <v>153</v>
      </c>
      <c r="H270" s="149">
        <v>13.7</v>
      </c>
      <c r="I270" s="150"/>
      <c r="J270" s="151">
        <f>ROUND(I270*H270,2)</f>
        <v>0</v>
      </c>
      <c r="K270" s="152"/>
      <c r="L270" s="33"/>
      <c r="M270" s="153" t="s">
        <v>1</v>
      </c>
      <c r="N270" s="154" t="s">
        <v>38</v>
      </c>
      <c r="O270" s="58"/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7" t="s">
        <v>154</v>
      </c>
      <c r="AT270" s="157" t="s">
        <v>150</v>
      </c>
      <c r="AU270" s="157" t="s">
        <v>83</v>
      </c>
      <c r="AY270" s="17" t="s">
        <v>148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7" t="s">
        <v>81</v>
      </c>
      <c r="BK270" s="158">
        <f>ROUND(I270*H270,2)</f>
        <v>0</v>
      </c>
      <c r="BL270" s="17" t="s">
        <v>154</v>
      </c>
      <c r="BM270" s="157" t="s">
        <v>2111</v>
      </c>
    </row>
    <row r="271" spans="1:65" s="2" customFormat="1" ht="16.5" customHeight="1">
      <c r="A271" s="32"/>
      <c r="B271" s="144"/>
      <c r="C271" s="176" t="s">
        <v>533</v>
      </c>
      <c r="D271" s="176" t="s">
        <v>267</v>
      </c>
      <c r="E271" s="177" t="s">
        <v>2112</v>
      </c>
      <c r="F271" s="178" t="s">
        <v>2113</v>
      </c>
      <c r="G271" s="179" t="s">
        <v>153</v>
      </c>
      <c r="H271" s="180">
        <v>13.906000000000001</v>
      </c>
      <c r="I271" s="181"/>
      <c r="J271" s="182">
        <f>ROUND(I271*H271,2)</f>
        <v>0</v>
      </c>
      <c r="K271" s="183"/>
      <c r="L271" s="184"/>
      <c r="M271" s="185" t="s">
        <v>1</v>
      </c>
      <c r="N271" s="186" t="s">
        <v>38</v>
      </c>
      <c r="O271" s="58"/>
      <c r="P271" s="155">
        <f>O271*H271</f>
        <v>0</v>
      </c>
      <c r="Q271" s="155">
        <v>5.77E-3</v>
      </c>
      <c r="R271" s="155">
        <f>Q271*H271</f>
        <v>8.0237620000000009E-2</v>
      </c>
      <c r="S271" s="155">
        <v>0</v>
      </c>
      <c r="T271" s="156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57" t="s">
        <v>230</v>
      </c>
      <c r="AT271" s="157" t="s">
        <v>267</v>
      </c>
      <c r="AU271" s="157" t="s">
        <v>83</v>
      </c>
      <c r="AY271" s="17" t="s">
        <v>148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7" t="s">
        <v>81</v>
      </c>
      <c r="BK271" s="158">
        <f>ROUND(I271*H271,2)</f>
        <v>0</v>
      </c>
      <c r="BL271" s="17" t="s">
        <v>154</v>
      </c>
      <c r="BM271" s="157" t="s">
        <v>2114</v>
      </c>
    </row>
    <row r="272" spans="1:65" s="13" customFormat="1" ht="10.199999999999999">
      <c r="B272" s="159"/>
      <c r="D272" s="160" t="s">
        <v>156</v>
      </c>
      <c r="F272" s="162" t="s">
        <v>2115</v>
      </c>
      <c r="H272" s="163">
        <v>13.906000000000001</v>
      </c>
      <c r="I272" s="164"/>
      <c r="L272" s="159"/>
      <c r="M272" s="165"/>
      <c r="N272" s="166"/>
      <c r="O272" s="166"/>
      <c r="P272" s="166"/>
      <c r="Q272" s="166"/>
      <c r="R272" s="166"/>
      <c r="S272" s="166"/>
      <c r="T272" s="167"/>
      <c r="AT272" s="161" t="s">
        <v>156</v>
      </c>
      <c r="AU272" s="161" t="s">
        <v>83</v>
      </c>
      <c r="AV272" s="13" t="s">
        <v>83</v>
      </c>
      <c r="AW272" s="13" t="s">
        <v>3</v>
      </c>
      <c r="AX272" s="13" t="s">
        <v>81</v>
      </c>
      <c r="AY272" s="161" t="s">
        <v>148</v>
      </c>
    </row>
    <row r="273" spans="1:65" s="2" customFormat="1" ht="24.15" customHeight="1">
      <c r="A273" s="32"/>
      <c r="B273" s="144"/>
      <c r="C273" s="145" t="s">
        <v>536</v>
      </c>
      <c r="D273" s="145" t="s">
        <v>150</v>
      </c>
      <c r="E273" s="146" t="s">
        <v>2116</v>
      </c>
      <c r="F273" s="147" t="s">
        <v>2117</v>
      </c>
      <c r="G273" s="148" t="s">
        <v>322</v>
      </c>
      <c r="H273" s="149">
        <v>33</v>
      </c>
      <c r="I273" s="150"/>
      <c r="J273" s="151">
        <f t="shared" ref="J273:J288" si="10">ROUND(I273*H273,2)</f>
        <v>0</v>
      </c>
      <c r="K273" s="152"/>
      <c r="L273" s="33"/>
      <c r="M273" s="153" t="s">
        <v>1</v>
      </c>
      <c r="N273" s="154" t="s">
        <v>38</v>
      </c>
      <c r="O273" s="58"/>
      <c r="P273" s="155">
        <f t="shared" ref="P273:P288" si="11">O273*H273</f>
        <v>0</v>
      </c>
      <c r="Q273" s="155">
        <v>0</v>
      </c>
      <c r="R273" s="155">
        <f t="shared" ref="R273:R288" si="12">Q273*H273</f>
        <v>0</v>
      </c>
      <c r="S273" s="155">
        <v>0</v>
      </c>
      <c r="T273" s="156">
        <f t="shared" ref="T273:T288" si="13"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7" t="s">
        <v>154</v>
      </c>
      <c r="AT273" s="157" t="s">
        <v>150</v>
      </c>
      <c r="AU273" s="157" t="s">
        <v>83</v>
      </c>
      <c r="AY273" s="17" t="s">
        <v>148</v>
      </c>
      <c r="BE273" s="158">
        <f t="shared" ref="BE273:BE288" si="14">IF(N273="základní",J273,0)</f>
        <v>0</v>
      </c>
      <c r="BF273" s="158">
        <f t="shared" ref="BF273:BF288" si="15">IF(N273="snížená",J273,0)</f>
        <v>0</v>
      </c>
      <c r="BG273" s="158">
        <f t="shared" ref="BG273:BG288" si="16">IF(N273="zákl. přenesená",J273,0)</f>
        <v>0</v>
      </c>
      <c r="BH273" s="158">
        <f t="shared" ref="BH273:BH288" si="17">IF(N273="sníž. přenesená",J273,0)</f>
        <v>0</v>
      </c>
      <c r="BI273" s="158">
        <f t="shared" ref="BI273:BI288" si="18">IF(N273="nulová",J273,0)</f>
        <v>0</v>
      </c>
      <c r="BJ273" s="17" t="s">
        <v>81</v>
      </c>
      <c r="BK273" s="158">
        <f t="shared" ref="BK273:BK288" si="19">ROUND(I273*H273,2)</f>
        <v>0</v>
      </c>
      <c r="BL273" s="17" t="s">
        <v>154</v>
      </c>
      <c r="BM273" s="157" t="s">
        <v>2118</v>
      </c>
    </row>
    <row r="274" spans="1:65" s="2" customFormat="1" ht="16.5" customHeight="1">
      <c r="A274" s="32"/>
      <c r="B274" s="144"/>
      <c r="C274" s="176" t="s">
        <v>541</v>
      </c>
      <c r="D274" s="176" t="s">
        <v>267</v>
      </c>
      <c r="E274" s="177" t="s">
        <v>2119</v>
      </c>
      <c r="F274" s="178" t="s">
        <v>2120</v>
      </c>
      <c r="G274" s="179" t="s">
        <v>322</v>
      </c>
      <c r="H274" s="180">
        <v>5</v>
      </c>
      <c r="I274" s="181"/>
      <c r="J274" s="182">
        <f t="shared" si="10"/>
        <v>0</v>
      </c>
      <c r="K274" s="183"/>
      <c r="L274" s="184"/>
      <c r="M274" s="185" t="s">
        <v>1</v>
      </c>
      <c r="N274" s="186" t="s">
        <v>38</v>
      </c>
      <c r="O274" s="58"/>
      <c r="P274" s="155">
        <f t="shared" si="11"/>
        <v>0</v>
      </c>
      <c r="Q274" s="155">
        <v>3.8999999999999999E-4</v>
      </c>
      <c r="R274" s="155">
        <f t="shared" si="12"/>
        <v>1.9499999999999999E-3</v>
      </c>
      <c r="S274" s="155">
        <v>0</v>
      </c>
      <c r="T274" s="156">
        <f t="shared" si="1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7" t="s">
        <v>230</v>
      </c>
      <c r="AT274" s="157" t="s">
        <v>267</v>
      </c>
      <c r="AU274" s="157" t="s">
        <v>83</v>
      </c>
      <c r="AY274" s="17" t="s">
        <v>148</v>
      </c>
      <c r="BE274" s="158">
        <f t="shared" si="14"/>
        <v>0</v>
      </c>
      <c r="BF274" s="158">
        <f t="shared" si="15"/>
        <v>0</v>
      </c>
      <c r="BG274" s="158">
        <f t="shared" si="16"/>
        <v>0</v>
      </c>
      <c r="BH274" s="158">
        <f t="shared" si="17"/>
        <v>0</v>
      </c>
      <c r="BI274" s="158">
        <f t="shared" si="18"/>
        <v>0</v>
      </c>
      <c r="BJ274" s="17" t="s">
        <v>81</v>
      </c>
      <c r="BK274" s="158">
        <f t="shared" si="19"/>
        <v>0</v>
      </c>
      <c r="BL274" s="17" t="s">
        <v>154</v>
      </c>
      <c r="BM274" s="157" t="s">
        <v>2121</v>
      </c>
    </row>
    <row r="275" spans="1:65" s="2" customFormat="1" ht="16.5" customHeight="1">
      <c r="A275" s="32"/>
      <c r="B275" s="144"/>
      <c r="C275" s="176" t="s">
        <v>753</v>
      </c>
      <c r="D275" s="176" t="s">
        <v>267</v>
      </c>
      <c r="E275" s="177" t="s">
        <v>2122</v>
      </c>
      <c r="F275" s="178" t="s">
        <v>2123</v>
      </c>
      <c r="G275" s="179" t="s">
        <v>322</v>
      </c>
      <c r="H275" s="180">
        <v>13</v>
      </c>
      <c r="I275" s="181"/>
      <c r="J275" s="182">
        <f t="shared" si="10"/>
        <v>0</v>
      </c>
      <c r="K275" s="183"/>
      <c r="L275" s="184"/>
      <c r="M275" s="185" t="s">
        <v>1</v>
      </c>
      <c r="N275" s="186" t="s">
        <v>38</v>
      </c>
      <c r="O275" s="58"/>
      <c r="P275" s="155">
        <f t="shared" si="11"/>
        <v>0</v>
      </c>
      <c r="Q275" s="155">
        <v>4.8000000000000001E-4</v>
      </c>
      <c r="R275" s="155">
        <f t="shared" si="12"/>
        <v>6.2399999999999999E-3</v>
      </c>
      <c r="S275" s="155">
        <v>0</v>
      </c>
      <c r="T275" s="156">
        <f t="shared" si="1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7" t="s">
        <v>230</v>
      </c>
      <c r="AT275" s="157" t="s">
        <v>267</v>
      </c>
      <c r="AU275" s="157" t="s">
        <v>83</v>
      </c>
      <c r="AY275" s="17" t="s">
        <v>148</v>
      </c>
      <c r="BE275" s="158">
        <f t="shared" si="14"/>
        <v>0</v>
      </c>
      <c r="BF275" s="158">
        <f t="shared" si="15"/>
        <v>0</v>
      </c>
      <c r="BG275" s="158">
        <f t="shared" si="16"/>
        <v>0</v>
      </c>
      <c r="BH275" s="158">
        <f t="shared" si="17"/>
        <v>0</v>
      </c>
      <c r="BI275" s="158">
        <f t="shared" si="18"/>
        <v>0</v>
      </c>
      <c r="BJ275" s="17" t="s">
        <v>81</v>
      </c>
      <c r="BK275" s="158">
        <f t="shared" si="19"/>
        <v>0</v>
      </c>
      <c r="BL275" s="17" t="s">
        <v>154</v>
      </c>
      <c r="BM275" s="157" t="s">
        <v>2124</v>
      </c>
    </row>
    <row r="276" spans="1:65" s="2" customFormat="1" ht="16.5" customHeight="1">
      <c r="A276" s="32"/>
      <c r="B276" s="144"/>
      <c r="C276" s="176" t="s">
        <v>757</v>
      </c>
      <c r="D276" s="176" t="s">
        <v>267</v>
      </c>
      <c r="E276" s="177" t="s">
        <v>2125</v>
      </c>
      <c r="F276" s="178" t="s">
        <v>2126</v>
      </c>
      <c r="G276" s="179" t="s">
        <v>322</v>
      </c>
      <c r="H276" s="180">
        <v>1</v>
      </c>
      <c r="I276" s="181"/>
      <c r="J276" s="182">
        <f t="shared" si="10"/>
        <v>0</v>
      </c>
      <c r="K276" s="183"/>
      <c r="L276" s="184"/>
      <c r="M276" s="185" t="s">
        <v>1</v>
      </c>
      <c r="N276" s="186" t="s">
        <v>38</v>
      </c>
      <c r="O276" s="58"/>
      <c r="P276" s="155">
        <f t="shared" si="11"/>
        <v>0</v>
      </c>
      <c r="Q276" s="155">
        <v>0</v>
      </c>
      <c r="R276" s="155">
        <f t="shared" si="12"/>
        <v>0</v>
      </c>
      <c r="S276" s="155">
        <v>0</v>
      </c>
      <c r="T276" s="156">
        <f t="shared" si="1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7" t="s">
        <v>230</v>
      </c>
      <c r="AT276" s="157" t="s">
        <v>267</v>
      </c>
      <c r="AU276" s="157" t="s">
        <v>83</v>
      </c>
      <c r="AY276" s="17" t="s">
        <v>148</v>
      </c>
      <c r="BE276" s="158">
        <f t="shared" si="14"/>
        <v>0</v>
      </c>
      <c r="BF276" s="158">
        <f t="shared" si="15"/>
        <v>0</v>
      </c>
      <c r="BG276" s="158">
        <f t="shared" si="16"/>
        <v>0</v>
      </c>
      <c r="BH276" s="158">
        <f t="shared" si="17"/>
        <v>0</v>
      </c>
      <c r="BI276" s="158">
        <f t="shared" si="18"/>
        <v>0</v>
      </c>
      <c r="BJ276" s="17" t="s">
        <v>81</v>
      </c>
      <c r="BK276" s="158">
        <f t="shared" si="19"/>
        <v>0</v>
      </c>
      <c r="BL276" s="17" t="s">
        <v>154</v>
      </c>
      <c r="BM276" s="157" t="s">
        <v>2127</v>
      </c>
    </row>
    <row r="277" spans="1:65" s="2" customFormat="1" ht="16.5" customHeight="1">
      <c r="A277" s="32"/>
      <c r="B277" s="144"/>
      <c r="C277" s="176" t="s">
        <v>761</v>
      </c>
      <c r="D277" s="176" t="s">
        <v>267</v>
      </c>
      <c r="E277" s="177" t="s">
        <v>2128</v>
      </c>
      <c r="F277" s="178" t="s">
        <v>2129</v>
      </c>
      <c r="G277" s="179" t="s">
        <v>322</v>
      </c>
      <c r="H277" s="180">
        <v>14</v>
      </c>
      <c r="I277" s="181"/>
      <c r="J277" s="182">
        <f t="shared" si="10"/>
        <v>0</v>
      </c>
      <c r="K277" s="183"/>
      <c r="L277" s="184"/>
      <c r="M277" s="185" t="s">
        <v>1</v>
      </c>
      <c r="N277" s="186" t="s">
        <v>38</v>
      </c>
      <c r="O277" s="58"/>
      <c r="P277" s="155">
        <f t="shared" si="11"/>
        <v>0</v>
      </c>
      <c r="Q277" s="155">
        <v>0</v>
      </c>
      <c r="R277" s="155">
        <f t="shared" si="12"/>
        <v>0</v>
      </c>
      <c r="S277" s="155">
        <v>0</v>
      </c>
      <c r="T277" s="156">
        <f t="shared" si="1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7" t="s">
        <v>230</v>
      </c>
      <c r="AT277" s="157" t="s">
        <v>267</v>
      </c>
      <c r="AU277" s="157" t="s">
        <v>83</v>
      </c>
      <c r="AY277" s="17" t="s">
        <v>148</v>
      </c>
      <c r="BE277" s="158">
        <f t="shared" si="14"/>
        <v>0</v>
      </c>
      <c r="BF277" s="158">
        <f t="shared" si="15"/>
        <v>0</v>
      </c>
      <c r="BG277" s="158">
        <f t="shared" si="16"/>
        <v>0</v>
      </c>
      <c r="BH277" s="158">
        <f t="shared" si="17"/>
        <v>0</v>
      </c>
      <c r="BI277" s="158">
        <f t="shared" si="18"/>
        <v>0</v>
      </c>
      <c r="BJ277" s="17" t="s">
        <v>81</v>
      </c>
      <c r="BK277" s="158">
        <f t="shared" si="19"/>
        <v>0</v>
      </c>
      <c r="BL277" s="17" t="s">
        <v>154</v>
      </c>
      <c r="BM277" s="157" t="s">
        <v>2130</v>
      </c>
    </row>
    <row r="278" spans="1:65" s="2" customFormat="1" ht="24.15" customHeight="1">
      <c r="A278" s="32"/>
      <c r="B278" s="144"/>
      <c r="C278" s="145" t="s">
        <v>765</v>
      </c>
      <c r="D278" s="145" t="s">
        <v>150</v>
      </c>
      <c r="E278" s="146" t="s">
        <v>2131</v>
      </c>
      <c r="F278" s="147" t="s">
        <v>2132</v>
      </c>
      <c r="G278" s="148" t="s">
        <v>322</v>
      </c>
      <c r="H278" s="149">
        <v>2</v>
      </c>
      <c r="I278" s="150"/>
      <c r="J278" s="151">
        <f t="shared" si="10"/>
        <v>0</v>
      </c>
      <c r="K278" s="152"/>
      <c r="L278" s="33"/>
      <c r="M278" s="153" t="s">
        <v>1</v>
      </c>
      <c r="N278" s="154" t="s">
        <v>38</v>
      </c>
      <c r="O278" s="58"/>
      <c r="P278" s="155">
        <f t="shared" si="11"/>
        <v>0</v>
      </c>
      <c r="Q278" s="155">
        <v>0</v>
      </c>
      <c r="R278" s="155">
        <f t="shared" si="12"/>
        <v>0</v>
      </c>
      <c r="S278" s="155">
        <v>0</v>
      </c>
      <c r="T278" s="156">
        <f t="shared" si="1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7" t="s">
        <v>154</v>
      </c>
      <c r="AT278" s="157" t="s">
        <v>150</v>
      </c>
      <c r="AU278" s="157" t="s">
        <v>83</v>
      </c>
      <c r="AY278" s="17" t="s">
        <v>148</v>
      </c>
      <c r="BE278" s="158">
        <f t="shared" si="14"/>
        <v>0</v>
      </c>
      <c r="BF278" s="158">
        <f t="shared" si="15"/>
        <v>0</v>
      </c>
      <c r="BG278" s="158">
        <f t="shared" si="16"/>
        <v>0</v>
      </c>
      <c r="BH278" s="158">
        <f t="shared" si="17"/>
        <v>0</v>
      </c>
      <c r="BI278" s="158">
        <f t="shared" si="18"/>
        <v>0</v>
      </c>
      <c r="BJ278" s="17" t="s">
        <v>81</v>
      </c>
      <c r="BK278" s="158">
        <f t="shared" si="19"/>
        <v>0</v>
      </c>
      <c r="BL278" s="17" t="s">
        <v>154</v>
      </c>
      <c r="BM278" s="157" t="s">
        <v>2133</v>
      </c>
    </row>
    <row r="279" spans="1:65" s="2" customFormat="1" ht="16.5" customHeight="1">
      <c r="A279" s="32"/>
      <c r="B279" s="144"/>
      <c r="C279" s="176" t="s">
        <v>769</v>
      </c>
      <c r="D279" s="176" t="s">
        <v>267</v>
      </c>
      <c r="E279" s="177" t="s">
        <v>2134</v>
      </c>
      <c r="F279" s="178" t="s">
        <v>2135</v>
      </c>
      <c r="G279" s="179" t="s">
        <v>322</v>
      </c>
      <c r="H279" s="180">
        <v>1</v>
      </c>
      <c r="I279" s="181"/>
      <c r="J279" s="182">
        <f t="shared" si="10"/>
        <v>0</v>
      </c>
      <c r="K279" s="183"/>
      <c r="L279" s="184"/>
      <c r="M279" s="185" t="s">
        <v>1</v>
      </c>
      <c r="N279" s="186" t="s">
        <v>38</v>
      </c>
      <c r="O279" s="58"/>
      <c r="P279" s="155">
        <f t="shared" si="11"/>
        <v>0</v>
      </c>
      <c r="Q279" s="155">
        <v>8.4000000000000003E-4</v>
      </c>
      <c r="R279" s="155">
        <f t="shared" si="12"/>
        <v>8.4000000000000003E-4</v>
      </c>
      <c r="S279" s="155">
        <v>0</v>
      </c>
      <c r="T279" s="156">
        <f t="shared" si="1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7" t="s">
        <v>230</v>
      </c>
      <c r="AT279" s="157" t="s">
        <v>267</v>
      </c>
      <c r="AU279" s="157" t="s">
        <v>83</v>
      </c>
      <c r="AY279" s="17" t="s">
        <v>148</v>
      </c>
      <c r="BE279" s="158">
        <f t="shared" si="14"/>
        <v>0</v>
      </c>
      <c r="BF279" s="158">
        <f t="shared" si="15"/>
        <v>0</v>
      </c>
      <c r="BG279" s="158">
        <f t="shared" si="16"/>
        <v>0</v>
      </c>
      <c r="BH279" s="158">
        <f t="shared" si="17"/>
        <v>0</v>
      </c>
      <c r="BI279" s="158">
        <f t="shared" si="18"/>
        <v>0</v>
      </c>
      <c r="BJ279" s="17" t="s">
        <v>81</v>
      </c>
      <c r="BK279" s="158">
        <f t="shared" si="19"/>
        <v>0</v>
      </c>
      <c r="BL279" s="17" t="s">
        <v>154</v>
      </c>
      <c r="BM279" s="157" t="s">
        <v>2136</v>
      </c>
    </row>
    <row r="280" spans="1:65" s="2" customFormat="1" ht="16.5" customHeight="1">
      <c r="A280" s="32"/>
      <c r="B280" s="144"/>
      <c r="C280" s="176" t="s">
        <v>776</v>
      </c>
      <c r="D280" s="176" t="s">
        <v>267</v>
      </c>
      <c r="E280" s="177" t="s">
        <v>2137</v>
      </c>
      <c r="F280" s="178" t="s">
        <v>2138</v>
      </c>
      <c r="G280" s="179" t="s">
        <v>322</v>
      </c>
      <c r="H280" s="180">
        <v>1</v>
      </c>
      <c r="I280" s="181"/>
      <c r="J280" s="182">
        <f t="shared" si="10"/>
        <v>0</v>
      </c>
      <c r="K280" s="183"/>
      <c r="L280" s="184"/>
      <c r="M280" s="185" t="s">
        <v>1</v>
      </c>
      <c r="N280" s="186" t="s">
        <v>38</v>
      </c>
      <c r="O280" s="58"/>
      <c r="P280" s="155">
        <f t="shared" si="11"/>
        <v>0</v>
      </c>
      <c r="Q280" s="155">
        <v>0</v>
      </c>
      <c r="R280" s="155">
        <f t="shared" si="12"/>
        <v>0</v>
      </c>
      <c r="S280" s="155">
        <v>0</v>
      </c>
      <c r="T280" s="156">
        <f t="shared" si="1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57" t="s">
        <v>230</v>
      </c>
      <c r="AT280" s="157" t="s">
        <v>267</v>
      </c>
      <c r="AU280" s="157" t="s">
        <v>83</v>
      </c>
      <c r="AY280" s="17" t="s">
        <v>148</v>
      </c>
      <c r="BE280" s="158">
        <f t="shared" si="14"/>
        <v>0</v>
      </c>
      <c r="BF280" s="158">
        <f t="shared" si="15"/>
        <v>0</v>
      </c>
      <c r="BG280" s="158">
        <f t="shared" si="16"/>
        <v>0</v>
      </c>
      <c r="BH280" s="158">
        <f t="shared" si="17"/>
        <v>0</v>
      </c>
      <c r="BI280" s="158">
        <f t="shared" si="18"/>
        <v>0</v>
      </c>
      <c r="BJ280" s="17" t="s">
        <v>81</v>
      </c>
      <c r="BK280" s="158">
        <f t="shared" si="19"/>
        <v>0</v>
      </c>
      <c r="BL280" s="17" t="s">
        <v>154</v>
      </c>
      <c r="BM280" s="157" t="s">
        <v>2139</v>
      </c>
    </row>
    <row r="281" spans="1:65" s="2" customFormat="1" ht="24.15" customHeight="1">
      <c r="A281" s="32"/>
      <c r="B281" s="144"/>
      <c r="C281" s="145" t="s">
        <v>783</v>
      </c>
      <c r="D281" s="145" t="s">
        <v>150</v>
      </c>
      <c r="E281" s="146" t="s">
        <v>2140</v>
      </c>
      <c r="F281" s="147" t="s">
        <v>2141</v>
      </c>
      <c r="G281" s="148" t="s">
        <v>322</v>
      </c>
      <c r="H281" s="149">
        <v>4</v>
      </c>
      <c r="I281" s="150"/>
      <c r="J281" s="151">
        <f t="shared" si="10"/>
        <v>0</v>
      </c>
      <c r="K281" s="152"/>
      <c r="L281" s="33"/>
      <c r="M281" s="153" t="s">
        <v>1</v>
      </c>
      <c r="N281" s="154" t="s">
        <v>38</v>
      </c>
      <c r="O281" s="58"/>
      <c r="P281" s="155">
        <f t="shared" si="11"/>
        <v>0</v>
      </c>
      <c r="Q281" s="155">
        <v>0</v>
      </c>
      <c r="R281" s="155">
        <f t="shared" si="12"/>
        <v>0</v>
      </c>
      <c r="S281" s="155">
        <v>0</v>
      </c>
      <c r="T281" s="156">
        <f t="shared" si="1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7" t="s">
        <v>154</v>
      </c>
      <c r="AT281" s="157" t="s">
        <v>150</v>
      </c>
      <c r="AU281" s="157" t="s">
        <v>83</v>
      </c>
      <c r="AY281" s="17" t="s">
        <v>148</v>
      </c>
      <c r="BE281" s="158">
        <f t="shared" si="14"/>
        <v>0</v>
      </c>
      <c r="BF281" s="158">
        <f t="shared" si="15"/>
        <v>0</v>
      </c>
      <c r="BG281" s="158">
        <f t="shared" si="16"/>
        <v>0</v>
      </c>
      <c r="BH281" s="158">
        <f t="shared" si="17"/>
        <v>0</v>
      </c>
      <c r="BI281" s="158">
        <f t="shared" si="18"/>
        <v>0</v>
      </c>
      <c r="BJ281" s="17" t="s">
        <v>81</v>
      </c>
      <c r="BK281" s="158">
        <f t="shared" si="19"/>
        <v>0</v>
      </c>
      <c r="BL281" s="17" t="s">
        <v>154</v>
      </c>
      <c r="BM281" s="157" t="s">
        <v>2142</v>
      </c>
    </row>
    <row r="282" spans="1:65" s="2" customFormat="1" ht="16.5" customHeight="1">
      <c r="A282" s="32"/>
      <c r="B282" s="144"/>
      <c r="C282" s="176" t="s">
        <v>787</v>
      </c>
      <c r="D282" s="176" t="s">
        <v>267</v>
      </c>
      <c r="E282" s="177" t="s">
        <v>2143</v>
      </c>
      <c r="F282" s="178" t="s">
        <v>2144</v>
      </c>
      <c r="G282" s="179" t="s">
        <v>322</v>
      </c>
      <c r="H282" s="180">
        <v>2</v>
      </c>
      <c r="I282" s="181"/>
      <c r="J282" s="182">
        <f t="shared" si="10"/>
        <v>0</v>
      </c>
      <c r="K282" s="183"/>
      <c r="L282" s="184"/>
      <c r="M282" s="185" t="s">
        <v>1</v>
      </c>
      <c r="N282" s="186" t="s">
        <v>38</v>
      </c>
      <c r="O282" s="58"/>
      <c r="P282" s="155">
        <f t="shared" si="11"/>
        <v>0</v>
      </c>
      <c r="Q282" s="155">
        <v>7.2000000000000005E-4</v>
      </c>
      <c r="R282" s="155">
        <f t="shared" si="12"/>
        <v>1.4400000000000001E-3</v>
      </c>
      <c r="S282" s="155">
        <v>0</v>
      </c>
      <c r="T282" s="156">
        <f t="shared" si="1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7" t="s">
        <v>230</v>
      </c>
      <c r="AT282" s="157" t="s">
        <v>267</v>
      </c>
      <c r="AU282" s="157" t="s">
        <v>83</v>
      </c>
      <c r="AY282" s="17" t="s">
        <v>148</v>
      </c>
      <c r="BE282" s="158">
        <f t="shared" si="14"/>
        <v>0</v>
      </c>
      <c r="BF282" s="158">
        <f t="shared" si="15"/>
        <v>0</v>
      </c>
      <c r="BG282" s="158">
        <f t="shared" si="16"/>
        <v>0</v>
      </c>
      <c r="BH282" s="158">
        <f t="shared" si="17"/>
        <v>0</v>
      </c>
      <c r="BI282" s="158">
        <f t="shared" si="18"/>
        <v>0</v>
      </c>
      <c r="BJ282" s="17" t="s">
        <v>81</v>
      </c>
      <c r="BK282" s="158">
        <f t="shared" si="19"/>
        <v>0</v>
      </c>
      <c r="BL282" s="17" t="s">
        <v>154</v>
      </c>
      <c r="BM282" s="157" t="s">
        <v>2145</v>
      </c>
    </row>
    <row r="283" spans="1:65" s="2" customFormat="1" ht="16.5" customHeight="1">
      <c r="A283" s="32"/>
      <c r="B283" s="144"/>
      <c r="C283" s="176" t="s">
        <v>791</v>
      </c>
      <c r="D283" s="176" t="s">
        <v>267</v>
      </c>
      <c r="E283" s="177" t="s">
        <v>2146</v>
      </c>
      <c r="F283" s="178" t="s">
        <v>2147</v>
      </c>
      <c r="G283" s="179" t="s">
        <v>322</v>
      </c>
      <c r="H283" s="180">
        <v>2</v>
      </c>
      <c r="I283" s="181"/>
      <c r="J283" s="182">
        <f t="shared" si="10"/>
        <v>0</v>
      </c>
      <c r="K283" s="183"/>
      <c r="L283" s="184"/>
      <c r="M283" s="185" t="s">
        <v>1</v>
      </c>
      <c r="N283" s="186" t="s">
        <v>38</v>
      </c>
      <c r="O283" s="58"/>
      <c r="P283" s="155">
        <f t="shared" si="11"/>
        <v>0</v>
      </c>
      <c r="Q283" s="155">
        <v>0</v>
      </c>
      <c r="R283" s="155">
        <f t="shared" si="12"/>
        <v>0</v>
      </c>
      <c r="S283" s="155">
        <v>0</v>
      </c>
      <c r="T283" s="156">
        <f t="shared" si="1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57" t="s">
        <v>230</v>
      </c>
      <c r="AT283" s="157" t="s">
        <v>267</v>
      </c>
      <c r="AU283" s="157" t="s">
        <v>83</v>
      </c>
      <c r="AY283" s="17" t="s">
        <v>148</v>
      </c>
      <c r="BE283" s="158">
        <f t="shared" si="14"/>
        <v>0</v>
      </c>
      <c r="BF283" s="158">
        <f t="shared" si="15"/>
        <v>0</v>
      </c>
      <c r="BG283" s="158">
        <f t="shared" si="16"/>
        <v>0</v>
      </c>
      <c r="BH283" s="158">
        <f t="shared" si="17"/>
        <v>0</v>
      </c>
      <c r="BI283" s="158">
        <f t="shared" si="18"/>
        <v>0</v>
      </c>
      <c r="BJ283" s="17" t="s">
        <v>81</v>
      </c>
      <c r="BK283" s="158">
        <f t="shared" si="19"/>
        <v>0</v>
      </c>
      <c r="BL283" s="17" t="s">
        <v>154</v>
      </c>
      <c r="BM283" s="157" t="s">
        <v>2148</v>
      </c>
    </row>
    <row r="284" spans="1:65" s="2" customFormat="1" ht="21.75" customHeight="1">
      <c r="A284" s="32"/>
      <c r="B284" s="144"/>
      <c r="C284" s="145" t="s">
        <v>796</v>
      </c>
      <c r="D284" s="145" t="s">
        <v>150</v>
      </c>
      <c r="E284" s="146" t="s">
        <v>2149</v>
      </c>
      <c r="F284" s="147" t="s">
        <v>2150</v>
      </c>
      <c r="G284" s="148" t="s">
        <v>322</v>
      </c>
      <c r="H284" s="149">
        <v>6</v>
      </c>
      <c r="I284" s="150"/>
      <c r="J284" s="151">
        <f t="shared" si="10"/>
        <v>0</v>
      </c>
      <c r="K284" s="152"/>
      <c r="L284" s="33"/>
      <c r="M284" s="153" t="s">
        <v>1</v>
      </c>
      <c r="N284" s="154" t="s">
        <v>38</v>
      </c>
      <c r="O284" s="58"/>
      <c r="P284" s="155">
        <f t="shared" si="11"/>
        <v>0</v>
      </c>
      <c r="Q284" s="155">
        <v>1.6199999999999999E-3</v>
      </c>
      <c r="R284" s="155">
        <f t="shared" si="12"/>
        <v>9.7199999999999995E-3</v>
      </c>
      <c r="S284" s="155">
        <v>0</v>
      </c>
      <c r="T284" s="156">
        <f t="shared" si="1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7" t="s">
        <v>154</v>
      </c>
      <c r="AT284" s="157" t="s">
        <v>150</v>
      </c>
      <c r="AU284" s="157" t="s">
        <v>83</v>
      </c>
      <c r="AY284" s="17" t="s">
        <v>148</v>
      </c>
      <c r="BE284" s="158">
        <f t="shared" si="14"/>
        <v>0</v>
      </c>
      <c r="BF284" s="158">
        <f t="shared" si="15"/>
        <v>0</v>
      </c>
      <c r="BG284" s="158">
        <f t="shared" si="16"/>
        <v>0</v>
      </c>
      <c r="BH284" s="158">
        <f t="shared" si="17"/>
        <v>0</v>
      </c>
      <c r="BI284" s="158">
        <f t="shared" si="18"/>
        <v>0</v>
      </c>
      <c r="BJ284" s="17" t="s">
        <v>81</v>
      </c>
      <c r="BK284" s="158">
        <f t="shared" si="19"/>
        <v>0</v>
      </c>
      <c r="BL284" s="17" t="s">
        <v>154</v>
      </c>
      <c r="BM284" s="157" t="s">
        <v>2151</v>
      </c>
    </row>
    <row r="285" spans="1:65" s="2" customFormat="1" ht="24.15" customHeight="1">
      <c r="A285" s="32"/>
      <c r="B285" s="144"/>
      <c r="C285" s="176" t="s">
        <v>801</v>
      </c>
      <c r="D285" s="176" t="s">
        <v>267</v>
      </c>
      <c r="E285" s="177" t="s">
        <v>2152</v>
      </c>
      <c r="F285" s="178" t="s">
        <v>2153</v>
      </c>
      <c r="G285" s="179" t="s">
        <v>322</v>
      </c>
      <c r="H285" s="180">
        <v>6</v>
      </c>
      <c r="I285" s="181"/>
      <c r="J285" s="182">
        <f t="shared" si="10"/>
        <v>0</v>
      </c>
      <c r="K285" s="183"/>
      <c r="L285" s="184"/>
      <c r="M285" s="185" t="s">
        <v>1</v>
      </c>
      <c r="N285" s="186" t="s">
        <v>38</v>
      </c>
      <c r="O285" s="58"/>
      <c r="P285" s="155">
        <f t="shared" si="11"/>
        <v>0</v>
      </c>
      <c r="Q285" s="155">
        <v>1.7999999999999999E-2</v>
      </c>
      <c r="R285" s="155">
        <f t="shared" si="12"/>
        <v>0.10799999999999998</v>
      </c>
      <c r="S285" s="155">
        <v>0</v>
      </c>
      <c r="T285" s="156">
        <f t="shared" si="1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7" t="s">
        <v>230</v>
      </c>
      <c r="AT285" s="157" t="s">
        <v>267</v>
      </c>
      <c r="AU285" s="157" t="s">
        <v>83</v>
      </c>
      <c r="AY285" s="17" t="s">
        <v>148</v>
      </c>
      <c r="BE285" s="158">
        <f t="shared" si="14"/>
        <v>0</v>
      </c>
      <c r="BF285" s="158">
        <f t="shared" si="15"/>
        <v>0</v>
      </c>
      <c r="BG285" s="158">
        <f t="shared" si="16"/>
        <v>0</v>
      </c>
      <c r="BH285" s="158">
        <f t="shared" si="17"/>
        <v>0</v>
      </c>
      <c r="BI285" s="158">
        <f t="shared" si="18"/>
        <v>0</v>
      </c>
      <c r="BJ285" s="17" t="s">
        <v>81</v>
      </c>
      <c r="BK285" s="158">
        <f t="shared" si="19"/>
        <v>0</v>
      </c>
      <c r="BL285" s="17" t="s">
        <v>154</v>
      </c>
      <c r="BM285" s="157" t="s">
        <v>2154</v>
      </c>
    </row>
    <row r="286" spans="1:65" s="2" customFormat="1" ht="16.5" customHeight="1">
      <c r="A286" s="32"/>
      <c r="B286" s="144"/>
      <c r="C286" s="145" t="s">
        <v>805</v>
      </c>
      <c r="D286" s="145" t="s">
        <v>150</v>
      </c>
      <c r="E286" s="146" t="s">
        <v>2155</v>
      </c>
      <c r="F286" s="147" t="s">
        <v>2156</v>
      </c>
      <c r="G286" s="148" t="s">
        <v>322</v>
      </c>
      <c r="H286" s="149">
        <v>4</v>
      </c>
      <c r="I286" s="150"/>
      <c r="J286" s="151">
        <f t="shared" si="10"/>
        <v>0</v>
      </c>
      <c r="K286" s="152"/>
      <c r="L286" s="33"/>
      <c r="M286" s="153" t="s">
        <v>1</v>
      </c>
      <c r="N286" s="154" t="s">
        <v>38</v>
      </c>
      <c r="O286" s="58"/>
      <c r="P286" s="155">
        <f t="shared" si="11"/>
        <v>0</v>
      </c>
      <c r="Q286" s="155">
        <v>3.4000000000000002E-4</v>
      </c>
      <c r="R286" s="155">
        <f t="shared" si="12"/>
        <v>1.3600000000000001E-3</v>
      </c>
      <c r="S286" s="155">
        <v>0</v>
      </c>
      <c r="T286" s="156">
        <f t="shared" si="1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7" t="s">
        <v>154</v>
      </c>
      <c r="AT286" s="157" t="s">
        <v>150</v>
      </c>
      <c r="AU286" s="157" t="s">
        <v>83</v>
      </c>
      <c r="AY286" s="17" t="s">
        <v>148</v>
      </c>
      <c r="BE286" s="158">
        <f t="shared" si="14"/>
        <v>0</v>
      </c>
      <c r="BF286" s="158">
        <f t="shared" si="15"/>
        <v>0</v>
      </c>
      <c r="BG286" s="158">
        <f t="shared" si="16"/>
        <v>0</v>
      </c>
      <c r="BH286" s="158">
        <f t="shared" si="17"/>
        <v>0</v>
      </c>
      <c r="BI286" s="158">
        <f t="shared" si="18"/>
        <v>0</v>
      </c>
      <c r="BJ286" s="17" t="s">
        <v>81</v>
      </c>
      <c r="BK286" s="158">
        <f t="shared" si="19"/>
        <v>0</v>
      </c>
      <c r="BL286" s="17" t="s">
        <v>154</v>
      </c>
      <c r="BM286" s="157" t="s">
        <v>2157</v>
      </c>
    </row>
    <row r="287" spans="1:65" s="2" customFormat="1" ht="24.15" customHeight="1">
      <c r="A287" s="32"/>
      <c r="B287" s="144"/>
      <c r="C287" s="176" t="s">
        <v>809</v>
      </c>
      <c r="D287" s="176" t="s">
        <v>267</v>
      </c>
      <c r="E287" s="177" t="s">
        <v>2158</v>
      </c>
      <c r="F287" s="178" t="s">
        <v>2159</v>
      </c>
      <c r="G287" s="179" t="s">
        <v>322</v>
      </c>
      <c r="H287" s="180">
        <v>4</v>
      </c>
      <c r="I287" s="181"/>
      <c r="J287" s="182">
        <f t="shared" si="10"/>
        <v>0</v>
      </c>
      <c r="K287" s="183"/>
      <c r="L287" s="184"/>
      <c r="M287" s="185" t="s">
        <v>1</v>
      </c>
      <c r="N287" s="186" t="s">
        <v>38</v>
      </c>
      <c r="O287" s="58"/>
      <c r="P287" s="155">
        <f t="shared" si="11"/>
        <v>0</v>
      </c>
      <c r="Q287" s="155">
        <v>4.2500000000000003E-2</v>
      </c>
      <c r="R287" s="155">
        <f t="shared" si="12"/>
        <v>0.17</v>
      </c>
      <c r="S287" s="155">
        <v>0</v>
      </c>
      <c r="T287" s="156">
        <f t="shared" si="13"/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7" t="s">
        <v>230</v>
      </c>
      <c r="AT287" s="157" t="s">
        <v>267</v>
      </c>
      <c r="AU287" s="157" t="s">
        <v>83</v>
      </c>
      <c r="AY287" s="17" t="s">
        <v>148</v>
      </c>
      <c r="BE287" s="158">
        <f t="shared" si="14"/>
        <v>0</v>
      </c>
      <c r="BF287" s="158">
        <f t="shared" si="15"/>
        <v>0</v>
      </c>
      <c r="BG287" s="158">
        <f t="shared" si="16"/>
        <v>0</v>
      </c>
      <c r="BH287" s="158">
        <f t="shared" si="17"/>
        <v>0</v>
      </c>
      <c r="BI287" s="158">
        <f t="shared" si="18"/>
        <v>0</v>
      </c>
      <c r="BJ287" s="17" t="s">
        <v>81</v>
      </c>
      <c r="BK287" s="158">
        <f t="shared" si="19"/>
        <v>0</v>
      </c>
      <c r="BL287" s="17" t="s">
        <v>154</v>
      </c>
      <c r="BM287" s="157" t="s">
        <v>2160</v>
      </c>
    </row>
    <row r="288" spans="1:65" s="2" customFormat="1" ht="16.5" customHeight="1">
      <c r="A288" s="32"/>
      <c r="B288" s="144"/>
      <c r="C288" s="145" t="s">
        <v>813</v>
      </c>
      <c r="D288" s="145" t="s">
        <v>150</v>
      </c>
      <c r="E288" s="146" t="s">
        <v>506</v>
      </c>
      <c r="F288" s="147" t="s">
        <v>1918</v>
      </c>
      <c r="G288" s="148" t="s">
        <v>153</v>
      </c>
      <c r="H288" s="149">
        <v>334.97</v>
      </c>
      <c r="I288" s="150"/>
      <c r="J288" s="151">
        <f t="shared" si="10"/>
        <v>0</v>
      </c>
      <c r="K288" s="152"/>
      <c r="L288" s="33"/>
      <c r="M288" s="153" t="s">
        <v>1</v>
      </c>
      <c r="N288" s="154" t="s">
        <v>38</v>
      </c>
      <c r="O288" s="58"/>
      <c r="P288" s="155">
        <f t="shared" si="11"/>
        <v>0</v>
      </c>
      <c r="Q288" s="155">
        <v>0</v>
      </c>
      <c r="R288" s="155">
        <f t="shared" si="12"/>
        <v>0</v>
      </c>
      <c r="S288" s="155">
        <v>0</v>
      </c>
      <c r="T288" s="156">
        <f t="shared" si="13"/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7" t="s">
        <v>154</v>
      </c>
      <c r="AT288" s="157" t="s">
        <v>150</v>
      </c>
      <c r="AU288" s="157" t="s">
        <v>83</v>
      </c>
      <c r="AY288" s="17" t="s">
        <v>148</v>
      </c>
      <c r="BE288" s="158">
        <f t="shared" si="14"/>
        <v>0</v>
      </c>
      <c r="BF288" s="158">
        <f t="shared" si="15"/>
        <v>0</v>
      </c>
      <c r="BG288" s="158">
        <f t="shared" si="16"/>
        <v>0</v>
      </c>
      <c r="BH288" s="158">
        <f t="shared" si="17"/>
        <v>0</v>
      </c>
      <c r="BI288" s="158">
        <f t="shared" si="18"/>
        <v>0</v>
      </c>
      <c r="BJ288" s="17" t="s">
        <v>81</v>
      </c>
      <c r="BK288" s="158">
        <f t="shared" si="19"/>
        <v>0</v>
      </c>
      <c r="BL288" s="17" t="s">
        <v>154</v>
      </c>
      <c r="BM288" s="157" t="s">
        <v>2161</v>
      </c>
    </row>
    <row r="289" spans="1:65" s="13" customFormat="1" ht="10.199999999999999">
      <c r="B289" s="159"/>
      <c r="D289" s="160" t="s">
        <v>156</v>
      </c>
      <c r="E289" s="161" t="s">
        <v>1</v>
      </c>
      <c r="F289" s="162" t="s">
        <v>2162</v>
      </c>
      <c r="H289" s="163">
        <v>334.96999999999997</v>
      </c>
      <c r="I289" s="164"/>
      <c r="L289" s="159"/>
      <c r="M289" s="165"/>
      <c r="N289" s="166"/>
      <c r="O289" s="166"/>
      <c r="P289" s="166"/>
      <c r="Q289" s="166"/>
      <c r="R289" s="166"/>
      <c r="S289" s="166"/>
      <c r="T289" s="167"/>
      <c r="AT289" s="161" t="s">
        <v>156</v>
      </c>
      <c r="AU289" s="161" t="s">
        <v>83</v>
      </c>
      <c r="AV289" s="13" t="s">
        <v>83</v>
      </c>
      <c r="AW289" s="13" t="s">
        <v>31</v>
      </c>
      <c r="AX289" s="13" t="s">
        <v>81</v>
      </c>
      <c r="AY289" s="161" t="s">
        <v>148</v>
      </c>
    </row>
    <row r="290" spans="1:65" s="2" customFormat="1" ht="24.15" customHeight="1">
      <c r="A290" s="32"/>
      <c r="B290" s="144"/>
      <c r="C290" s="145" t="s">
        <v>817</v>
      </c>
      <c r="D290" s="145" t="s">
        <v>150</v>
      </c>
      <c r="E290" s="146" t="s">
        <v>2163</v>
      </c>
      <c r="F290" s="147" t="s">
        <v>2164</v>
      </c>
      <c r="G290" s="148" t="s">
        <v>153</v>
      </c>
      <c r="H290" s="149">
        <v>334.97</v>
      </c>
      <c r="I290" s="150"/>
      <c r="J290" s="151">
        <f>ROUND(I290*H290,2)</f>
        <v>0</v>
      </c>
      <c r="K290" s="152"/>
      <c r="L290" s="33"/>
      <c r="M290" s="153" t="s">
        <v>1</v>
      </c>
      <c r="N290" s="154" t="s">
        <v>38</v>
      </c>
      <c r="O290" s="58"/>
      <c r="P290" s="155">
        <f>O290*H290</f>
        <v>0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7" t="s">
        <v>154</v>
      </c>
      <c r="AT290" s="157" t="s">
        <v>150</v>
      </c>
      <c r="AU290" s="157" t="s">
        <v>83</v>
      </c>
      <c r="AY290" s="17" t="s">
        <v>148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7" t="s">
        <v>81</v>
      </c>
      <c r="BK290" s="158">
        <f>ROUND(I290*H290,2)</f>
        <v>0</v>
      </c>
      <c r="BL290" s="17" t="s">
        <v>154</v>
      </c>
      <c r="BM290" s="157" t="s">
        <v>2165</v>
      </c>
    </row>
    <row r="291" spans="1:65" s="13" customFormat="1" ht="10.199999999999999">
      <c r="B291" s="159"/>
      <c r="D291" s="160" t="s">
        <v>156</v>
      </c>
      <c r="E291" s="161" t="s">
        <v>1</v>
      </c>
      <c r="F291" s="162" t="s">
        <v>2162</v>
      </c>
      <c r="H291" s="163">
        <v>334.96999999999997</v>
      </c>
      <c r="I291" s="164"/>
      <c r="L291" s="159"/>
      <c r="M291" s="165"/>
      <c r="N291" s="166"/>
      <c r="O291" s="166"/>
      <c r="P291" s="166"/>
      <c r="Q291" s="166"/>
      <c r="R291" s="166"/>
      <c r="S291" s="166"/>
      <c r="T291" s="167"/>
      <c r="AT291" s="161" t="s">
        <v>156</v>
      </c>
      <c r="AU291" s="161" t="s">
        <v>83</v>
      </c>
      <c r="AV291" s="13" t="s">
        <v>83</v>
      </c>
      <c r="AW291" s="13" t="s">
        <v>31</v>
      </c>
      <c r="AX291" s="13" t="s">
        <v>81</v>
      </c>
      <c r="AY291" s="161" t="s">
        <v>148</v>
      </c>
    </row>
    <row r="292" spans="1:65" s="2" customFormat="1" ht="24.15" customHeight="1">
      <c r="A292" s="32"/>
      <c r="B292" s="144"/>
      <c r="C292" s="145" t="s">
        <v>821</v>
      </c>
      <c r="D292" s="145" t="s">
        <v>150</v>
      </c>
      <c r="E292" s="146" t="s">
        <v>509</v>
      </c>
      <c r="F292" s="147" t="s">
        <v>510</v>
      </c>
      <c r="G292" s="148" t="s">
        <v>322</v>
      </c>
      <c r="H292" s="149">
        <v>8</v>
      </c>
      <c r="I292" s="150"/>
      <c r="J292" s="151">
        <f t="shared" ref="J292:J302" si="20">ROUND(I292*H292,2)</f>
        <v>0</v>
      </c>
      <c r="K292" s="152"/>
      <c r="L292" s="33"/>
      <c r="M292" s="153" t="s">
        <v>1</v>
      </c>
      <c r="N292" s="154" t="s">
        <v>38</v>
      </c>
      <c r="O292" s="58"/>
      <c r="P292" s="155">
        <f t="shared" ref="P292:P302" si="21">O292*H292</f>
        <v>0</v>
      </c>
      <c r="Q292" s="155">
        <v>0.45937</v>
      </c>
      <c r="R292" s="155">
        <f t="shared" ref="R292:R302" si="22">Q292*H292</f>
        <v>3.67496</v>
      </c>
      <c r="S292" s="155">
        <v>0</v>
      </c>
      <c r="T292" s="156">
        <f t="shared" ref="T292:T302" si="23">S292*H292</f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57" t="s">
        <v>154</v>
      </c>
      <c r="AT292" s="157" t="s">
        <v>150</v>
      </c>
      <c r="AU292" s="157" t="s">
        <v>83</v>
      </c>
      <c r="AY292" s="17" t="s">
        <v>148</v>
      </c>
      <c r="BE292" s="158">
        <f t="shared" ref="BE292:BE302" si="24">IF(N292="základní",J292,0)</f>
        <v>0</v>
      </c>
      <c r="BF292" s="158">
        <f t="shared" ref="BF292:BF302" si="25">IF(N292="snížená",J292,0)</f>
        <v>0</v>
      </c>
      <c r="BG292" s="158">
        <f t="shared" ref="BG292:BG302" si="26">IF(N292="zákl. přenesená",J292,0)</f>
        <v>0</v>
      </c>
      <c r="BH292" s="158">
        <f t="shared" ref="BH292:BH302" si="27">IF(N292="sníž. přenesená",J292,0)</f>
        <v>0</v>
      </c>
      <c r="BI292" s="158">
        <f t="shared" ref="BI292:BI302" si="28">IF(N292="nulová",J292,0)</f>
        <v>0</v>
      </c>
      <c r="BJ292" s="17" t="s">
        <v>81</v>
      </c>
      <c r="BK292" s="158">
        <f t="shared" ref="BK292:BK302" si="29">ROUND(I292*H292,2)</f>
        <v>0</v>
      </c>
      <c r="BL292" s="17" t="s">
        <v>154</v>
      </c>
      <c r="BM292" s="157" t="s">
        <v>2166</v>
      </c>
    </row>
    <row r="293" spans="1:65" s="2" customFormat="1" ht="16.5" customHeight="1">
      <c r="A293" s="32"/>
      <c r="B293" s="144"/>
      <c r="C293" s="145" t="s">
        <v>825</v>
      </c>
      <c r="D293" s="145" t="s">
        <v>150</v>
      </c>
      <c r="E293" s="146" t="s">
        <v>2167</v>
      </c>
      <c r="F293" s="147" t="s">
        <v>2168</v>
      </c>
      <c r="G293" s="148" t="s">
        <v>322</v>
      </c>
      <c r="H293" s="149">
        <v>4</v>
      </c>
      <c r="I293" s="150"/>
      <c r="J293" s="151">
        <f t="shared" si="20"/>
        <v>0</v>
      </c>
      <c r="K293" s="152"/>
      <c r="L293" s="33"/>
      <c r="M293" s="153" t="s">
        <v>1</v>
      </c>
      <c r="N293" s="154" t="s">
        <v>38</v>
      </c>
      <c r="O293" s="58"/>
      <c r="P293" s="155">
        <f t="shared" si="21"/>
        <v>0</v>
      </c>
      <c r="Q293" s="155">
        <v>0</v>
      </c>
      <c r="R293" s="155">
        <f t="shared" si="22"/>
        <v>0</v>
      </c>
      <c r="S293" s="155">
        <v>0</v>
      </c>
      <c r="T293" s="156">
        <f t="shared" si="2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7" t="s">
        <v>154</v>
      </c>
      <c r="AT293" s="157" t="s">
        <v>150</v>
      </c>
      <c r="AU293" s="157" t="s">
        <v>83</v>
      </c>
      <c r="AY293" s="17" t="s">
        <v>148</v>
      </c>
      <c r="BE293" s="158">
        <f t="shared" si="24"/>
        <v>0</v>
      </c>
      <c r="BF293" s="158">
        <f t="shared" si="25"/>
        <v>0</v>
      </c>
      <c r="BG293" s="158">
        <f t="shared" si="26"/>
        <v>0</v>
      </c>
      <c r="BH293" s="158">
        <f t="shared" si="27"/>
        <v>0</v>
      </c>
      <c r="BI293" s="158">
        <f t="shared" si="28"/>
        <v>0</v>
      </c>
      <c r="BJ293" s="17" t="s">
        <v>81</v>
      </c>
      <c r="BK293" s="158">
        <f t="shared" si="29"/>
        <v>0</v>
      </c>
      <c r="BL293" s="17" t="s">
        <v>154</v>
      </c>
      <c r="BM293" s="157" t="s">
        <v>2169</v>
      </c>
    </row>
    <row r="294" spans="1:65" s="2" customFormat="1" ht="16.5" customHeight="1">
      <c r="A294" s="32"/>
      <c r="B294" s="144"/>
      <c r="C294" s="145" t="s">
        <v>829</v>
      </c>
      <c r="D294" s="145" t="s">
        <v>150</v>
      </c>
      <c r="E294" s="146" t="s">
        <v>2170</v>
      </c>
      <c r="F294" s="147" t="s">
        <v>2171</v>
      </c>
      <c r="G294" s="148" t="s">
        <v>322</v>
      </c>
      <c r="H294" s="149">
        <v>2</v>
      </c>
      <c r="I294" s="150"/>
      <c r="J294" s="151">
        <f t="shared" si="20"/>
        <v>0</v>
      </c>
      <c r="K294" s="152"/>
      <c r="L294" s="33"/>
      <c r="M294" s="153" t="s">
        <v>1</v>
      </c>
      <c r="N294" s="154" t="s">
        <v>38</v>
      </c>
      <c r="O294" s="58"/>
      <c r="P294" s="155">
        <f t="shared" si="21"/>
        <v>0</v>
      </c>
      <c r="Q294" s="155">
        <v>0</v>
      </c>
      <c r="R294" s="155">
        <f t="shared" si="22"/>
        <v>0</v>
      </c>
      <c r="S294" s="155">
        <v>0</v>
      </c>
      <c r="T294" s="156">
        <f t="shared" si="2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7" t="s">
        <v>154</v>
      </c>
      <c r="AT294" s="157" t="s">
        <v>150</v>
      </c>
      <c r="AU294" s="157" t="s">
        <v>83</v>
      </c>
      <c r="AY294" s="17" t="s">
        <v>148</v>
      </c>
      <c r="BE294" s="158">
        <f t="shared" si="24"/>
        <v>0</v>
      </c>
      <c r="BF294" s="158">
        <f t="shared" si="25"/>
        <v>0</v>
      </c>
      <c r="BG294" s="158">
        <f t="shared" si="26"/>
        <v>0</v>
      </c>
      <c r="BH294" s="158">
        <f t="shared" si="27"/>
        <v>0</v>
      </c>
      <c r="BI294" s="158">
        <f t="shared" si="28"/>
        <v>0</v>
      </c>
      <c r="BJ294" s="17" t="s">
        <v>81</v>
      </c>
      <c r="BK294" s="158">
        <f t="shared" si="29"/>
        <v>0</v>
      </c>
      <c r="BL294" s="17" t="s">
        <v>154</v>
      </c>
      <c r="BM294" s="157" t="s">
        <v>2172</v>
      </c>
    </row>
    <row r="295" spans="1:65" s="2" customFormat="1" ht="16.5" customHeight="1">
      <c r="A295" s="32"/>
      <c r="B295" s="144"/>
      <c r="C295" s="145" t="s">
        <v>833</v>
      </c>
      <c r="D295" s="145" t="s">
        <v>150</v>
      </c>
      <c r="E295" s="146" t="s">
        <v>518</v>
      </c>
      <c r="F295" s="147" t="s">
        <v>519</v>
      </c>
      <c r="G295" s="148" t="s">
        <v>322</v>
      </c>
      <c r="H295" s="149">
        <v>6</v>
      </c>
      <c r="I295" s="150"/>
      <c r="J295" s="151">
        <f t="shared" si="20"/>
        <v>0</v>
      </c>
      <c r="K295" s="152"/>
      <c r="L295" s="33"/>
      <c r="M295" s="153" t="s">
        <v>1</v>
      </c>
      <c r="N295" s="154" t="s">
        <v>38</v>
      </c>
      <c r="O295" s="58"/>
      <c r="P295" s="155">
        <f t="shared" si="21"/>
        <v>0</v>
      </c>
      <c r="Q295" s="155">
        <v>0.12303</v>
      </c>
      <c r="R295" s="155">
        <f t="shared" si="22"/>
        <v>0.73818000000000006</v>
      </c>
      <c r="S295" s="155">
        <v>0</v>
      </c>
      <c r="T295" s="156">
        <f t="shared" si="2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7" t="s">
        <v>154</v>
      </c>
      <c r="AT295" s="157" t="s">
        <v>150</v>
      </c>
      <c r="AU295" s="157" t="s">
        <v>83</v>
      </c>
      <c r="AY295" s="17" t="s">
        <v>148</v>
      </c>
      <c r="BE295" s="158">
        <f t="shared" si="24"/>
        <v>0</v>
      </c>
      <c r="BF295" s="158">
        <f t="shared" si="25"/>
        <v>0</v>
      </c>
      <c r="BG295" s="158">
        <f t="shared" si="26"/>
        <v>0</v>
      </c>
      <c r="BH295" s="158">
        <f t="shared" si="27"/>
        <v>0</v>
      </c>
      <c r="BI295" s="158">
        <f t="shared" si="28"/>
        <v>0</v>
      </c>
      <c r="BJ295" s="17" t="s">
        <v>81</v>
      </c>
      <c r="BK295" s="158">
        <f t="shared" si="29"/>
        <v>0</v>
      </c>
      <c r="BL295" s="17" t="s">
        <v>154</v>
      </c>
      <c r="BM295" s="157" t="s">
        <v>2173</v>
      </c>
    </row>
    <row r="296" spans="1:65" s="2" customFormat="1" ht="24.15" customHeight="1">
      <c r="A296" s="32"/>
      <c r="B296" s="144"/>
      <c r="C296" s="176" t="s">
        <v>837</v>
      </c>
      <c r="D296" s="176" t="s">
        <v>267</v>
      </c>
      <c r="E296" s="177" t="s">
        <v>521</v>
      </c>
      <c r="F296" s="178" t="s">
        <v>522</v>
      </c>
      <c r="G296" s="179" t="s">
        <v>322</v>
      </c>
      <c r="H296" s="180">
        <v>6</v>
      </c>
      <c r="I296" s="181"/>
      <c r="J296" s="182">
        <f t="shared" si="20"/>
        <v>0</v>
      </c>
      <c r="K296" s="183"/>
      <c r="L296" s="184"/>
      <c r="M296" s="185" t="s">
        <v>1</v>
      </c>
      <c r="N296" s="186" t="s">
        <v>38</v>
      </c>
      <c r="O296" s="58"/>
      <c r="P296" s="155">
        <f t="shared" si="21"/>
        <v>0</v>
      </c>
      <c r="Q296" s="155">
        <v>1.3299999999999999E-2</v>
      </c>
      <c r="R296" s="155">
        <f t="shared" si="22"/>
        <v>7.9799999999999996E-2</v>
      </c>
      <c r="S296" s="155">
        <v>0</v>
      </c>
      <c r="T296" s="156">
        <f t="shared" si="2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7" t="s">
        <v>230</v>
      </c>
      <c r="AT296" s="157" t="s">
        <v>267</v>
      </c>
      <c r="AU296" s="157" t="s">
        <v>83</v>
      </c>
      <c r="AY296" s="17" t="s">
        <v>148</v>
      </c>
      <c r="BE296" s="158">
        <f t="shared" si="24"/>
        <v>0</v>
      </c>
      <c r="BF296" s="158">
        <f t="shared" si="25"/>
        <v>0</v>
      </c>
      <c r="BG296" s="158">
        <f t="shared" si="26"/>
        <v>0</v>
      </c>
      <c r="BH296" s="158">
        <f t="shared" si="27"/>
        <v>0</v>
      </c>
      <c r="BI296" s="158">
        <f t="shared" si="28"/>
        <v>0</v>
      </c>
      <c r="BJ296" s="17" t="s">
        <v>81</v>
      </c>
      <c r="BK296" s="158">
        <f t="shared" si="29"/>
        <v>0</v>
      </c>
      <c r="BL296" s="17" t="s">
        <v>154</v>
      </c>
      <c r="BM296" s="157" t="s">
        <v>2174</v>
      </c>
    </row>
    <row r="297" spans="1:65" s="2" customFormat="1" ht="16.5" customHeight="1">
      <c r="A297" s="32"/>
      <c r="B297" s="144"/>
      <c r="C297" s="176" t="s">
        <v>841</v>
      </c>
      <c r="D297" s="176" t="s">
        <v>267</v>
      </c>
      <c r="E297" s="177" t="s">
        <v>2175</v>
      </c>
      <c r="F297" s="178" t="s">
        <v>2176</v>
      </c>
      <c r="G297" s="179" t="s">
        <v>322</v>
      </c>
      <c r="H297" s="180">
        <v>6</v>
      </c>
      <c r="I297" s="181"/>
      <c r="J297" s="182">
        <f t="shared" si="20"/>
        <v>0</v>
      </c>
      <c r="K297" s="183"/>
      <c r="L297" s="184"/>
      <c r="M297" s="185" t="s">
        <v>1</v>
      </c>
      <c r="N297" s="186" t="s">
        <v>38</v>
      </c>
      <c r="O297" s="58"/>
      <c r="P297" s="155">
        <f t="shared" si="21"/>
        <v>0</v>
      </c>
      <c r="Q297" s="155">
        <v>3.5000000000000001E-3</v>
      </c>
      <c r="R297" s="155">
        <f t="shared" si="22"/>
        <v>2.1000000000000001E-2</v>
      </c>
      <c r="S297" s="155">
        <v>0</v>
      </c>
      <c r="T297" s="156">
        <f t="shared" si="2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7" t="s">
        <v>230</v>
      </c>
      <c r="AT297" s="157" t="s">
        <v>267</v>
      </c>
      <c r="AU297" s="157" t="s">
        <v>83</v>
      </c>
      <c r="AY297" s="17" t="s">
        <v>148</v>
      </c>
      <c r="BE297" s="158">
        <f t="shared" si="24"/>
        <v>0</v>
      </c>
      <c r="BF297" s="158">
        <f t="shared" si="25"/>
        <v>0</v>
      </c>
      <c r="BG297" s="158">
        <f t="shared" si="26"/>
        <v>0</v>
      </c>
      <c r="BH297" s="158">
        <f t="shared" si="27"/>
        <v>0</v>
      </c>
      <c r="BI297" s="158">
        <f t="shared" si="28"/>
        <v>0</v>
      </c>
      <c r="BJ297" s="17" t="s">
        <v>81</v>
      </c>
      <c r="BK297" s="158">
        <f t="shared" si="29"/>
        <v>0</v>
      </c>
      <c r="BL297" s="17" t="s">
        <v>154</v>
      </c>
      <c r="BM297" s="157" t="s">
        <v>2177</v>
      </c>
    </row>
    <row r="298" spans="1:65" s="2" customFormat="1" ht="24.15" customHeight="1">
      <c r="A298" s="32"/>
      <c r="B298" s="144"/>
      <c r="C298" s="176" t="s">
        <v>845</v>
      </c>
      <c r="D298" s="176" t="s">
        <v>267</v>
      </c>
      <c r="E298" s="177" t="s">
        <v>525</v>
      </c>
      <c r="F298" s="178" t="s">
        <v>526</v>
      </c>
      <c r="G298" s="179" t="s">
        <v>322</v>
      </c>
      <c r="H298" s="180">
        <v>6</v>
      </c>
      <c r="I298" s="181"/>
      <c r="J298" s="182">
        <f t="shared" si="20"/>
        <v>0</v>
      </c>
      <c r="K298" s="183"/>
      <c r="L298" s="184"/>
      <c r="M298" s="185" t="s">
        <v>1</v>
      </c>
      <c r="N298" s="186" t="s">
        <v>38</v>
      </c>
      <c r="O298" s="58"/>
      <c r="P298" s="155">
        <f t="shared" si="21"/>
        <v>0</v>
      </c>
      <c r="Q298" s="155">
        <v>8.9999999999999998E-4</v>
      </c>
      <c r="R298" s="155">
        <f t="shared" si="22"/>
        <v>5.4000000000000003E-3</v>
      </c>
      <c r="S298" s="155">
        <v>0</v>
      </c>
      <c r="T298" s="156">
        <f t="shared" si="2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7" t="s">
        <v>230</v>
      </c>
      <c r="AT298" s="157" t="s">
        <v>267</v>
      </c>
      <c r="AU298" s="157" t="s">
        <v>83</v>
      </c>
      <c r="AY298" s="17" t="s">
        <v>148</v>
      </c>
      <c r="BE298" s="158">
        <f t="shared" si="24"/>
        <v>0</v>
      </c>
      <c r="BF298" s="158">
        <f t="shared" si="25"/>
        <v>0</v>
      </c>
      <c r="BG298" s="158">
        <f t="shared" si="26"/>
        <v>0</v>
      </c>
      <c r="BH298" s="158">
        <f t="shared" si="27"/>
        <v>0</v>
      </c>
      <c r="BI298" s="158">
        <f t="shared" si="28"/>
        <v>0</v>
      </c>
      <c r="BJ298" s="17" t="s">
        <v>81</v>
      </c>
      <c r="BK298" s="158">
        <f t="shared" si="29"/>
        <v>0</v>
      </c>
      <c r="BL298" s="17" t="s">
        <v>154</v>
      </c>
      <c r="BM298" s="157" t="s">
        <v>2178</v>
      </c>
    </row>
    <row r="299" spans="1:65" s="2" customFormat="1" ht="16.5" customHeight="1">
      <c r="A299" s="32"/>
      <c r="B299" s="144"/>
      <c r="C299" s="145" t="s">
        <v>849</v>
      </c>
      <c r="D299" s="145" t="s">
        <v>150</v>
      </c>
      <c r="E299" s="146" t="s">
        <v>2179</v>
      </c>
      <c r="F299" s="147" t="s">
        <v>2180</v>
      </c>
      <c r="G299" s="148" t="s">
        <v>322</v>
      </c>
      <c r="H299" s="149">
        <v>4</v>
      </c>
      <c r="I299" s="150"/>
      <c r="J299" s="151">
        <f t="shared" si="20"/>
        <v>0</v>
      </c>
      <c r="K299" s="152"/>
      <c r="L299" s="33"/>
      <c r="M299" s="153" t="s">
        <v>1</v>
      </c>
      <c r="N299" s="154" t="s">
        <v>38</v>
      </c>
      <c r="O299" s="58"/>
      <c r="P299" s="155">
        <f t="shared" si="21"/>
        <v>0</v>
      </c>
      <c r="Q299" s="155">
        <v>0.32906000000000002</v>
      </c>
      <c r="R299" s="155">
        <f t="shared" si="22"/>
        <v>1.3162400000000001</v>
      </c>
      <c r="S299" s="155">
        <v>0</v>
      </c>
      <c r="T299" s="156">
        <f t="shared" si="2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7" t="s">
        <v>154</v>
      </c>
      <c r="AT299" s="157" t="s">
        <v>150</v>
      </c>
      <c r="AU299" s="157" t="s">
        <v>83</v>
      </c>
      <c r="AY299" s="17" t="s">
        <v>148</v>
      </c>
      <c r="BE299" s="158">
        <f t="shared" si="24"/>
        <v>0</v>
      </c>
      <c r="BF299" s="158">
        <f t="shared" si="25"/>
        <v>0</v>
      </c>
      <c r="BG299" s="158">
        <f t="shared" si="26"/>
        <v>0</v>
      </c>
      <c r="BH299" s="158">
        <f t="shared" si="27"/>
        <v>0</v>
      </c>
      <c r="BI299" s="158">
        <f t="shared" si="28"/>
        <v>0</v>
      </c>
      <c r="BJ299" s="17" t="s">
        <v>81</v>
      </c>
      <c r="BK299" s="158">
        <f t="shared" si="29"/>
        <v>0</v>
      </c>
      <c r="BL299" s="17" t="s">
        <v>154</v>
      </c>
      <c r="BM299" s="157" t="s">
        <v>2181</v>
      </c>
    </row>
    <row r="300" spans="1:65" s="2" customFormat="1" ht="16.5" customHeight="1">
      <c r="A300" s="32"/>
      <c r="B300" s="144"/>
      <c r="C300" s="176" t="s">
        <v>852</v>
      </c>
      <c r="D300" s="176" t="s">
        <v>267</v>
      </c>
      <c r="E300" s="177" t="s">
        <v>2182</v>
      </c>
      <c r="F300" s="178" t="s">
        <v>2183</v>
      </c>
      <c r="G300" s="179" t="s">
        <v>322</v>
      </c>
      <c r="H300" s="180">
        <v>4</v>
      </c>
      <c r="I300" s="181"/>
      <c r="J300" s="182">
        <f t="shared" si="20"/>
        <v>0</v>
      </c>
      <c r="K300" s="183"/>
      <c r="L300" s="184"/>
      <c r="M300" s="185" t="s">
        <v>1</v>
      </c>
      <c r="N300" s="186" t="s">
        <v>38</v>
      </c>
      <c r="O300" s="58"/>
      <c r="P300" s="155">
        <f t="shared" si="21"/>
        <v>0</v>
      </c>
      <c r="Q300" s="155">
        <v>2.9499999999999998E-2</v>
      </c>
      <c r="R300" s="155">
        <f t="shared" si="22"/>
        <v>0.11799999999999999</v>
      </c>
      <c r="S300" s="155">
        <v>0</v>
      </c>
      <c r="T300" s="156">
        <f t="shared" si="2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57" t="s">
        <v>230</v>
      </c>
      <c r="AT300" s="157" t="s">
        <v>267</v>
      </c>
      <c r="AU300" s="157" t="s">
        <v>83</v>
      </c>
      <c r="AY300" s="17" t="s">
        <v>148</v>
      </c>
      <c r="BE300" s="158">
        <f t="shared" si="24"/>
        <v>0</v>
      </c>
      <c r="BF300" s="158">
        <f t="shared" si="25"/>
        <v>0</v>
      </c>
      <c r="BG300" s="158">
        <f t="shared" si="26"/>
        <v>0</v>
      </c>
      <c r="BH300" s="158">
        <f t="shared" si="27"/>
        <v>0</v>
      </c>
      <c r="BI300" s="158">
        <f t="shared" si="28"/>
        <v>0</v>
      </c>
      <c r="BJ300" s="17" t="s">
        <v>81</v>
      </c>
      <c r="BK300" s="158">
        <f t="shared" si="29"/>
        <v>0</v>
      </c>
      <c r="BL300" s="17" t="s">
        <v>154</v>
      </c>
      <c r="BM300" s="157" t="s">
        <v>2184</v>
      </c>
    </row>
    <row r="301" spans="1:65" s="2" customFormat="1" ht="16.5" customHeight="1">
      <c r="A301" s="32"/>
      <c r="B301" s="144"/>
      <c r="C301" s="176" t="s">
        <v>857</v>
      </c>
      <c r="D301" s="176" t="s">
        <v>267</v>
      </c>
      <c r="E301" s="177" t="s">
        <v>2185</v>
      </c>
      <c r="F301" s="178" t="s">
        <v>2186</v>
      </c>
      <c r="G301" s="179" t="s">
        <v>322</v>
      </c>
      <c r="H301" s="180">
        <v>4</v>
      </c>
      <c r="I301" s="181"/>
      <c r="J301" s="182">
        <f t="shared" si="20"/>
        <v>0</v>
      </c>
      <c r="K301" s="183"/>
      <c r="L301" s="184"/>
      <c r="M301" s="185" t="s">
        <v>1</v>
      </c>
      <c r="N301" s="186" t="s">
        <v>38</v>
      </c>
      <c r="O301" s="58"/>
      <c r="P301" s="155">
        <f t="shared" si="21"/>
        <v>0</v>
      </c>
      <c r="Q301" s="155">
        <v>1.9E-3</v>
      </c>
      <c r="R301" s="155">
        <f t="shared" si="22"/>
        <v>7.6E-3</v>
      </c>
      <c r="S301" s="155">
        <v>0</v>
      </c>
      <c r="T301" s="156">
        <f t="shared" si="2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7" t="s">
        <v>230</v>
      </c>
      <c r="AT301" s="157" t="s">
        <v>267</v>
      </c>
      <c r="AU301" s="157" t="s">
        <v>83</v>
      </c>
      <c r="AY301" s="17" t="s">
        <v>148</v>
      </c>
      <c r="BE301" s="158">
        <f t="shared" si="24"/>
        <v>0</v>
      </c>
      <c r="BF301" s="158">
        <f t="shared" si="25"/>
        <v>0</v>
      </c>
      <c r="BG301" s="158">
        <f t="shared" si="26"/>
        <v>0</v>
      </c>
      <c r="BH301" s="158">
        <f t="shared" si="27"/>
        <v>0</v>
      </c>
      <c r="BI301" s="158">
        <f t="shared" si="28"/>
        <v>0</v>
      </c>
      <c r="BJ301" s="17" t="s">
        <v>81</v>
      </c>
      <c r="BK301" s="158">
        <f t="shared" si="29"/>
        <v>0</v>
      </c>
      <c r="BL301" s="17" t="s">
        <v>154</v>
      </c>
      <c r="BM301" s="157" t="s">
        <v>2187</v>
      </c>
    </row>
    <row r="302" spans="1:65" s="2" customFormat="1" ht="16.5" customHeight="1">
      <c r="A302" s="32"/>
      <c r="B302" s="144"/>
      <c r="C302" s="145" t="s">
        <v>539</v>
      </c>
      <c r="D302" s="145" t="s">
        <v>150</v>
      </c>
      <c r="E302" s="146" t="s">
        <v>529</v>
      </c>
      <c r="F302" s="147" t="s">
        <v>530</v>
      </c>
      <c r="G302" s="148" t="s">
        <v>153</v>
      </c>
      <c r="H302" s="149">
        <v>669.94</v>
      </c>
      <c r="I302" s="150"/>
      <c r="J302" s="151">
        <f t="shared" si="20"/>
        <v>0</v>
      </c>
      <c r="K302" s="152"/>
      <c r="L302" s="33"/>
      <c r="M302" s="153" t="s">
        <v>1</v>
      </c>
      <c r="N302" s="154" t="s">
        <v>38</v>
      </c>
      <c r="O302" s="58"/>
      <c r="P302" s="155">
        <f t="shared" si="21"/>
        <v>0</v>
      </c>
      <c r="Q302" s="155">
        <v>1.9000000000000001E-4</v>
      </c>
      <c r="R302" s="155">
        <f t="shared" si="22"/>
        <v>0.12728860000000003</v>
      </c>
      <c r="S302" s="155">
        <v>0</v>
      </c>
      <c r="T302" s="156">
        <f t="shared" si="2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7" t="s">
        <v>154</v>
      </c>
      <c r="AT302" s="157" t="s">
        <v>150</v>
      </c>
      <c r="AU302" s="157" t="s">
        <v>83</v>
      </c>
      <c r="AY302" s="17" t="s">
        <v>148</v>
      </c>
      <c r="BE302" s="158">
        <f t="shared" si="24"/>
        <v>0</v>
      </c>
      <c r="BF302" s="158">
        <f t="shared" si="25"/>
        <v>0</v>
      </c>
      <c r="BG302" s="158">
        <f t="shared" si="26"/>
        <v>0</v>
      </c>
      <c r="BH302" s="158">
        <f t="shared" si="27"/>
        <v>0</v>
      </c>
      <c r="BI302" s="158">
        <f t="shared" si="28"/>
        <v>0</v>
      </c>
      <c r="BJ302" s="17" t="s">
        <v>81</v>
      </c>
      <c r="BK302" s="158">
        <f t="shared" si="29"/>
        <v>0</v>
      </c>
      <c r="BL302" s="17" t="s">
        <v>154</v>
      </c>
      <c r="BM302" s="157" t="s">
        <v>2188</v>
      </c>
    </row>
    <row r="303" spans="1:65" s="13" customFormat="1" ht="10.199999999999999">
      <c r="B303" s="159"/>
      <c r="D303" s="160" t="s">
        <v>156</v>
      </c>
      <c r="E303" s="161" t="s">
        <v>1</v>
      </c>
      <c r="F303" s="162" t="s">
        <v>2189</v>
      </c>
      <c r="H303" s="163">
        <v>669.93999999999994</v>
      </c>
      <c r="I303" s="164"/>
      <c r="L303" s="159"/>
      <c r="M303" s="165"/>
      <c r="N303" s="166"/>
      <c r="O303" s="166"/>
      <c r="P303" s="166"/>
      <c r="Q303" s="166"/>
      <c r="R303" s="166"/>
      <c r="S303" s="166"/>
      <c r="T303" s="167"/>
      <c r="AT303" s="161" t="s">
        <v>156</v>
      </c>
      <c r="AU303" s="161" t="s">
        <v>83</v>
      </c>
      <c r="AV303" s="13" t="s">
        <v>83</v>
      </c>
      <c r="AW303" s="13" t="s">
        <v>31</v>
      </c>
      <c r="AX303" s="13" t="s">
        <v>81</v>
      </c>
      <c r="AY303" s="161" t="s">
        <v>148</v>
      </c>
    </row>
    <row r="304" spans="1:65" s="2" customFormat="1" ht="21.75" customHeight="1">
      <c r="A304" s="32"/>
      <c r="B304" s="144"/>
      <c r="C304" s="145" t="s">
        <v>864</v>
      </c>
      <c r="D304" s="145" t="s">
        <v>150</v>
      </c>
      <c r="E304" s="146" t="s">
        <v>362</v>
      </c>
      <c r="F304" s="147" t="s">
        <v>363</v>
      </c>
      <c r="G304" s="148" t="s">
        <v>153</v>
      </c>
      <c r="H304" s="149">
        <v>321.27</v>
      </c>
      <c r="I304" s="150"/>
      <c r="J304" s="151">
        <f>ROUND(I304*H304,2)</f>
        <v>0</v>
      </c>
      <c r="K304" s="152"/>
      <c r="L304" s="33"/>
      <c r="M304" s="153" t="s">
        <v>1</v>
      </c>
      <c r="N304" s="154" t="s">
        <v>38</v>
      </c>
      <c r="O304" s="58"/>
      <c r="P304" s="155">
        <f>O304*H304</f>
        <v>0</v>
      </c>
      <c r="Q304" s="155">
        <v>1.2999999999999999E-4</v>
      </c>
      <c r="R304" s="155">
        <f>Q304*H304</f>
        <v>4.1765099999999993E-2</v>
      </c>
      <c r="S304" s="155">
        <v>0</v>
      </c>
      <c r="T304" s="156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57" t="s">
        <v>154</v>
      </c>
      <c r="AT304" s="157" t="s">
        <v>150</v>
      </c>
      <c r="AU304" s="157" t="s">
        <v>83</v>
      </c>
      <c r="AY304" s="17" t="s">
        <v>148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7" t="s">
        <v>81</v>
      </c>
      <c r="BK304" s="158">
        <f>ROUND(I304*H304,2)</f>
        <v>0</v>
      </c>
      <c r="BL304" s="17" t="s">
        <v>154</v>
      </c>
      <c r="BM304" s="157" t="s">
        <v>2190</v>
      </c>
    </row>
    <row r="305" spans="1:65" s="13" customFormat="1" ht="10.199999999999999">
      <c r="B305" s="159"/>
      <c r="D305" s="160" t="s">
        <v>156</v>
      </c>
      <c r="E305" s="161" t="s">
        <v>1</v>
      </c>
      <c r="F305" s="162" t="s">
        <v>2191</v>
      </c>
      <c r="H305" s="163">
        <v>321.27000000000004</v>
      </c>
      <c r="I305" s="164"/>
      <c r="L305" s="159"/>
      <c r="M305" s="165"/>
      <c r="N305" s="166"/>
      <c r="O305" s="166"/>
      <c r="P305" s="166"/>
      <c r="Q305" s="166"/>
      <c r="R305" s="166"/>
      <c r="S305" s="166"/>
      <c r="T305" s="167"/>
      <c r="AT305" s="161" t="s">
        <v>156</v>
      </c>
      <c r="AU305" s="161" t="s">
        <v>83</v>
      </c>
      <c r="AV305" s="13" t="s">
        <v>83</v>
      </c>
      <c r="AW305" s="13" t="s">
        <v>31</v>
      </c>
      <c r="AX305" s="13" t="s">
        <v>81</v>
      </c>
      <c r="AY305" s="161" t="s">
        <v>148</v>
      </c>
    </row>
    <row r="306" spans="1:65" s="12" customFormat="1" ht="22.8" customHeight="1">
      <c r="B306" s="131"/>
      <c r="D306" s="132" t="s">
        <v>72</v>
      </c>
      <c r="E306" s="142" t="s">
        <v>365</v>
      </c>
      <c r="F306" s="142" t="s">
        <v>366</v>
      </c>
      <c r="I306" s="134"/>
      <c r="J306" s="143">
        <f>BK306</f>
        <v>0</v>
      </c>
      <c r="L306" s="131"/>
      <c r="M306" s="136"/>
      <c r="N306" s="137"/>
      <c r="O306" s="137"/>
      <c r="P306" s="138">
        <f>P307</f>
        <v>0</v>
      </c>
      <c r="Q306" s="137"/>
      <c r="R306" s="138">
        <f>R307</f>
        <v>0</v>
      </c>
      <c r="S306" s="137"/>
      <c r="T306" s="139">
        <f>T307</f>
        <v>0</v>
      </c>
      <c r="AR306" s="132" t="s">
        <v>81</v>
      </c>
      <c r="AT306" s="140" t="s">
        <v>72</v>
      </c>
      <c r="AU306" s="140" t="s">
        <v>81</v>
      </c>
      <c r="AY306" s="132" t="s">
        <v>148</v>
      </c>
      <c r="BK306" s="141">
        <f>BK307</f>
        <v>0</v>
      </c>
    </row>
    <row r="307" spans="1:65" s="2" customFormat="1" ht="24.15" customHeight="1">
      <c r="A307" s="32"/>
      <c r="B307" s="144"/>
      <c r="C307" s="145" t="s">
        <v>868</v>
      </c>
      <c r="D307" s="145" t="s">
        <v>150</v>
      </c>
      <c r="E307" s="146" t="s">
        <v>368</v>
      </c>
      <c r="F307" s="147" t="s">
        <v>369</v>
      </c>
      <c r="G307" s="148" t="s">
        <v>257</v>
      </c>
      <c r="H307" s="149">
        <v>1022.083</v>
      </c>
      <c r="I307" s="150"/>
      <c r="J307" s="151">
        <f>ROUND(I307*H307,2)</f>
        <v>0</v>
      </c>
      <c r="K307" s="152"/>
      <c r="L307" s="33"/>
      <c r="M307" s="195" t="s">
        <v>1</v>
      </c>
      <c r="N307" s="196" t="s">
        <v>38</v>
      </c>
      <c r="O307" s="197"/>
      <c r="P307" s="198">
        <f>O307*H307</f>
        <v>0</v>
      </c>
      <c r="Q307" s="198">
        <v>0</v>
      </c>
      <c r="R307" s="198">
        <f>Q307*H307</f>
        <v>0</v>
      </c>
      <c r="S307" s="198">
        <v>0</v>
      </c>
      <c r="T307" s="199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7" t="s">
        <v>154</v>
      </c>
      <c r="AT307" s="157" t="s">
        <v>150</v>
      </c>
      <c r="AU307" s="157" t="s">
        <v>83</v>
      </c>
      <c r="AY307" s="17" t="s">
        <v>148</v>
      </c>
      <c r="BE307" s="158">
        <f>IF(N307="základní",J307,0)</f>
        <v>0</v>
      </c>
      <c r="BF307" s="158">
        <f>IF(N307="snížená",J307,0)</f>
        <v>0</v>
      </c>
      <c r="BG307" s="158">
        <f>IF(N307="zákl. přenesená",J307,0)</f>
        <v>0</v>
      </c>
      <c r="BH307" s="158">
        <f>IF(N307="sníž. přenesená",J307,0)</f>
        <v>0</v>
      </c>
      <c r="BI307" s="158">
        <f>IF(N307="nulová",J307,0)</f>
        <v>0</v>
      </c>
      <c r="BJ307" s="17" t="s">
        <v>81</v>
      </c>
      <c r="BK307" s="158">
        <f>ROUND(I307*H307,2)</f>
        <v>0</v>
      </c>
      <c r="BL307" s="17" t="s">
        <v>154</v>
      </c>
      <c r="BM307" s="157" t="s">
        <v>2192</v>
      </c>
    </row>
    <row r="308" spans="1:65" s="2" customFormat="1" ht="6.9" customHeight="1">
      <c r="A308" s="32"/>
      <c r="B308" s="47"/>
      <c r="C308" s="48"/>
      <c r="D308" s="48"/>
      <c r="E308" s="48"/>
      <c r="F308" s="48"/>
      <c r="G308" s="48"/>
      <c r="H308" s="48"/>
      <c r="I308" s="48"/>
      <c r="J308" s="48"/>
      <c r="K308" s="48"/>
      <c r="L308" s="33"/>
      <c r="M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</row>
  </sheetData>
  <autoFilter ref="C120:K307" xr:uid="{00000000-0009-0000-0000-00000E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BM13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119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4" t="s">
        <v>2193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ROUND(J117,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ROUND((SUM(BE117:BE129)),  2)</f>
        <v>0</v>
      </c>
      <c r="G33" s="32"/>
      <c r="H33" s="32"/>
      <c r="I33" s="100">
        <v>0.21</v>
      </c>
      <c r="J33" s="99">
        <f>ROUND(((SUM(BE117:BE129))*I33),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ROUND((SUM(BF117:BF129)),  2)</f>
        <v>0</v>
      </c>
      <c r="G34" s="32"/>
      <c r="H34" s="32"/>
      <c r="I34" s="100">
        <v>0.15</v>
      </c>
      <c r="J34" s="99">
        <f>ROUND(((SUM(BF117:BF129))*I34),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ROUND((SUM(BG117:BG129)),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ROUND((SUM(BH117:BH129)),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ROUND((SUM(BI117:BI129)),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4" t="str">
        <f>E9</f>
        <v>22-133-16 - Vedlejší rozpočtové náklady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J117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2194</v>
      </c>
      <c r="E97" s="114"/>
      <c r="F97" s="114"/>
      <c r="G97" s="114"/>
      <c r="H97" s="114"/>
      <c r="I97" s="114"/>
      <c r="J97" s="115">
        <f>J118</f>
        <v>0</v>
      </c>
      <c r="L97" s="112"/>
    </row>
    <row r="98" spans="1:31" s="2" customFormat="1" ht="21.75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" customHeight="1">
      <c r="A103" s="32"/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" customHeight="1">
      <c r="A104" s="32"/>
      <c r="B104" s="33"/>
      <c r="C104" s="21" t="s">
        <v>133</v>
      </c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7" t="s">
        <v>16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2"/>
      <c r="D107" s="32"/>
      <c r="E107" s="239" t="str">
        <f>E7</f>
        <v>Rodinné domy u Rybníka</v>
      </c>
      <c r="F107" s="240"/>
      <c r="G107" s="240"/>
      <c r="H107" s="240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121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04" t="str">
        <f>E9</f>
        <v>22-133-16 - Vedlejší rozpočtové náklady</v>
      </c>
      <c r="F109" s="241"/>
      <c r="G109" s="241"/>
      <c r="H109" s="241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20</v>
      </c>
      <c r="D111" s="32"/>
      <c r="E111" s="32"/>
      <c r="F111" s="25" t="str">
        <f>F12</f>
        <v xml:space="preserve"> </v>
      </c>
      <c r="G111" s="32"/>
      <c r="H111" s="32"/>
      <c r="I111" s="27" t="s">
        <v>22</v>
      </c>
      <c r="J111" s="55" t="str">
        <f>IF(J12="","",J12)</f>
        <v>1. 4. 2022</v>
      </c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15" customHeight="1">
      <c r="A113" s="32"/>
      <c r="B113" s="33"/>
      <c r="C113" s="27" t="s">
        <v>24</v>
      </c>
      <c r="D113" s="32"/>
      <c r="E113" s="32"/>
      <c r="F113" s="25" t="str">
        <f>E15</f>
        <v xml:space="preserve"> </v>
      </c>
      <c r="G113" s="32"/>
      <c r="H113" s="32"/>
      <c r="I113" s="27" t="s">
        <v>29</v>
      </c>
      <c r="J113" s="30" t="str">
        <f>E21</f>
        <v xml:space="preserve"> 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15" customHeight="1">
      <c r="A114" s="32"/>
      <c r="B114" s="33"/>
      <c r="C114" s="27" t="s">
        <v>27</v>
      </c>
      <c r="D114" s="32"/>
      <c r="E114" s="32"/>
      <c r="F114" s="25" t="str">
        <f>IF(E18="","",E18)</f>
        <v>Vyplň údaj</v>
      </c>
      <c r="G114" s="32"/>
      <c r="H114" s="32"/>
      <c r="I114" s="27" t="s">
        <v>30</v>
      </c>
      <c r="J114" s="30" t="str">
        <f>E24</f>
        <v xml:space="preserve"> </v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20"/>
      <c r="B116" s="121"/>
      <c r="C116" s="122" t="s">
        <v>134</v>
      </c>
      <c r="D116" s="123" t="s">
        <v>58</v>
      </c>
      <c r="E116" s="123" t="s">
        <v>54</v>
      </c>
      <c r="F116" s="123" t="s">
        <v>55</v>
      </c>
      <c r="G116" s="123" t="s">
        <v>135</v>
      </c>
      <c r="H116" s="123" t="s">
        <v>136</v>
      </c>
      <c r="I116" s="123" t="s">
        <v>137</v>
      </c>
      <c r="J116" s="124" t="s">
        <v>125</v>
      </c>
      <c r="K116" s="125" t="s">
        <v>138</v>
      </c>
      <c r="L116" s="126"/>
      <c r="M116" s="62" t="s">
        <v>1</v>
      </c>
      <c r="N116" s="63" t="s">
        <v>37</v>
      </c>
      <c r="O116" s="63" t="s">
        <v>139</v>
      </c>
      <c r="P116" s="63" t="s">
        <v>140</v>
      </c>
      <c r="Q116" s="63" t="s">
        <v>141</v>
      </c>
      <c r="R116" s="63" t="s">
        <v>142</v>
      </c>
      <c r="S116" s="63" t="s">
        <v>143</v>
      </c>
      <c r="T116" s="64" t="s">
        <v>144</v>
      </c>
      <c r="U116" s="120"/>
      <c r="V116" s="120"/>
      <c r="W116" s="120"/>
      <c r="X116" s="120"/>
      <c r="Y116" s="120"/>
      <c r="Z116" s="120"/>
      <c r="AA116" s="120"/>
      <c r="AB116" s="120"/>
      <c r="AC116" s="120"/>
      <c r="AD116" s="120"/>
      <c r="AE116" s="120"/>
    </row>
    <row r="117" spans="1:65" s="2" customFormat="1" ht="22.8" customHeight="1">
      <c r="A117" s="32"/>
      <c r="B117" s="33"/>
      <c r="C117" s="69" t="s">
        <v>145</v>
      </c>
      <c r="D117" s="32"/>
      <c r="E117" s="32"/>
      <c r="F117" s="32"/>
      <c r="G117" s="32"/>
      <c r="H117" s="32"/>
      <c r="I117" s="32"/>
      <c r="J117" s="127">
        <f>BK117</f>
        <v>0</v>
      </c>
      <c r="K117" s="32"/>
      <c r="L117" s="33"/>
      <c r="M117" s="65"/>
      <c r="N117" s="56"/>
      <c r="O117" s="66"/>
      <c r="P117" s="128">
        <f>P118</f>
        <v>0</v>
      </c>
      <c r="Q117" s="66"/>
      <c r="R117" s="128">
        <f>R118</f>
        <v>0</v>
      </c>
      <c r="S117" s="66"/>
      <c r="T117" s="129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7" t="s">
        <v>72</v>
      </c>
      <c r="AU117" s="17" t="s">
        <v>127</v>
      </c>
      <c r="BK117" s="130">
        <f>BK118</f>
        <v>0</v>
      </c>
    </row>
    <row r="118" spans="1:65" s="12" customFormat="1" ht="25.95" customHeight="1">
      <c r="B118" s="131"/>
      <c r="D118" s="132" t="s">
        <v>72</v>
      </c>
      <c r="E118" s="133" t="s">
        <v>2195</v>
      </c>
      <c r="F118" s="133" t="s">
        <v>118</v>
      </c>
      <c r="I118" s="134"/>
      <c r="J118" s="135">
        <f>BK118</f>
        <v>0</v>
      </c>
      <c r="L118" s="131"/>
      <c r="M118" s="136"/>
      <c r="N118" s="137"/>
      <c r="O118" s="137"/>
      <c r="P118" s="138">
        <f>SUM(P119:P129)</f>
        <v>0</v>
      </c>
      <c r="Q118" s="137"/>
      <c r="R118" s="138">
        <f>SUM(R119:R129)</f>
        <v>0</v>
      </c>
      <c r="S118" s="137"/>
      <c r="T118" s="139">
        <f>SUM(T119:T129)</f>
        <v>0</v>
      </c>
      <c r="AR118" s="132" t="s">
        <v>202</v>
      </c>
      <c r="AT118" s="140" t="s">
        <v>72</v>
      </c>
      <c r="AU118" s="140" t="s">
        <v>73</v>
      </c>
      <c r="AY118" s="132" t="s">
        <v>148</v>
      </c>
      <c r="BK118" s="141">
        <f>SUM(BK119:BK129)</f>
        <v>0</v>
      </c>
    </row>
    <row r="119" spans="1:65" s="2" customFormat="1" ht="16.5" customHeight="1">
      <c r="A119" s="32"/>
      <c r="B119" s="144"/>
      <c r="C119" s="145" t="s">
        <v>81</v>
      </c>
      <c r="D119" s="145" t="s">
        <v>150</v>
      </c>
      <c r="E119" s="146" t="s">
        <v>2196</v>
      </c>
      <c r="F119" s="147" t="s">
        <v>2197</v>
      </c>
      <c r="G119" s="148" t="s">
        <v>543</v>
      </c>
      <c r="H119" s="149">
        <v>1</v>
      </c>
      <c r="I119" s="150"/>
      <c r="J119" s="151">
        <f t="shared" ref="J119:J129" si="0">ROUND(I119*H119,2)</f>
        <v>0</v>
      </c>
      <c r="K119" s="152"/>
      <c r="L119" s="33"/>
      <c r="M119" s="153" t="s">
        <v>1</v>
      </c>
      <c r="N119" s="154" t="s">
        <v>38</v>
      </c>
      <c r="O119" s="58"/>
      <c r="P119" s="155">
        <f t="shared" ref="P119:P129" si="1">O119*H119</f>
        <v>0</v>
      </c>
      <c r="Q119" s="155">
        <v>0</v>
      </c>
      <c r="R119" s="155">
        <f t="shared" ref="R119:R129" si="2">Q119*H119</f>
        <v>0</v>
      </c>
      <c r="S119" s="155">
        <v>0</v>
      </c>
      <c r="T119" s="156">
        <f t="shared" ref="T119:T129" si="3"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57" t="s">
        <v>154</v>
      </c>
      <c r="AT119" s="157" t="s">
        <v>150</v>
      </c>
      <c r="AU119" s="157" t="s">
        <v>81</v>
      </c>
      <c r="AY119" s="17" t="s">
        <v>148</v>
      </c>
      <c r="BE119" s="158">
        <f t="shared" ref="BE119:BE129" si="4">IF(N119="základní",J119,0)</f>
        <v>0</v>
      </c>
      <c r="BF119" s="158">
        <f t="shared" ref="BF119:BF129" si="5">IF(N119="snížená",J119,0)</f>
        <v>0</v>
      </c>
      <c r="BG119" s="158">
        <f t="shared" ref="BG119:BG129" si="6">IF(N119="zákl. přenesená",J119,0)</f>
        <v>0</v>
      </c>
      <c r="BH119" s="158">
        <f t="shared" ref="BH119:BH129" si="7">IF(N119="sníž. přenesená",J119,0)</f>
        <v>0</v>
      </c>
      <c r="BI119" s="158">
        <f t="shared" ref="BI119:BI129" si="8">IF(N119="nulová",J119,0)</f>
        <v>0</v>
      </c>
      <c r="BJ119" s="17" t="s">
        <v>81</v>
      </c>
      <c r="BK119" s="158">
        <f t="shared" ref="BK119:BK129" si="9">ROUND(I119*H119,2)</f>
        <v>0</v>
      </c>
      <c r="BL119" s="17" t="s">
        <v>154</v>
      </c>
      <c r="BM119" s="157" t="s">
        <v>2198</v>
      </c>
    </row>
    <row r="120" spans="1:65" s="2" customFormat="1" ht="16.5" customHeight="1">
      <c r="A120" s="32"/>
      <c r="B120" s="144"/>
      <c r="C120" s="145" t="s">
        <v>83</v>
      </c>
      <c r="D120" s="145" t="s">
        <v>150</v>
      </c>
      <c r="E120" s="146" t="s">
        <v>2199</v>
      </c>
      <c r="F120" s="147" t="s">
        <v>2200</v>
      </c>
      <c r="G120" s="148" t="s">
        <v>543</v>
      </c>
      <c r="H120" s="149">
        <v>1</v>
      </c>
      <c r="I120" s="150"/>
      <c r="J120" s="151">
        <f t="shared" si="0"/>
        <v>0</v>
      </c>
      <c r="K120" s="152"/>
      <c r="L120" s="33"/>
      <c r="M120" s="153" t="s">
        <v>1</v>
      </c>
      <c r="N120" s="154" t="s">
        <v>38</v>
      </c>
      <c r="O120" s="58"/>
      <c r="P120" s="155">
        <f t="shared" si="1"/>
        <v>0</v>
      </c>
      <c r="Q120" s="155">
        <v>0</v>
      </c>
      <c r="R120" s="155">
        <f t="shared" si="2"/>
        <v>0</v>
      </c>
      <c r="S120" s="155">
        <v>0</v>
      </c>
      <c r="T120" s="156">
        <f t="shared" si="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57" t="s">
        <v>154</v>
      </c>
      <c r="AT120" s="157" t="s">
        <v>150</v>
      </c>
      <c r="AU120" s="157" t="s">
        <v>81</v>
      </c>
      <c r="AY120" s="17" t="s">
        <v>148</v>
      </c>
      <c r="BE120" s="158">
        <f t="shared" si="4"/>
        <v>0</v>
      </c>
      <c r="BF120" s="158">
        <f t="shared" si="5"/>
        <v>0</v>
      </c>
      <c r="BG120" s="158">
        <f t="shared" si="6"/>
        <v>0</v>
      </c>
      <c r="BH120" s="158">
        <f t="shared" si="7"/>
        <v>0</v>
      </c>
      <c r="BI120" s="158">
        <f t="shared" si="8"/>
        <v>0</v>
      </c>
      <c r="BJ120" s="17" t="s">
        <v>81</v>
      </c>
      <c r="BK120" s="158">
        <f t="shared" si="9"/>
        <v>0</v>
      </c>
      <c r="BL120" s="17" t="s">
        <v>154</v>
      </c>
      <c r="BM120" s="157" t="s">
        <v>2201</v>
      </c>
    </row>
    <row r="121" spans="1:65" s="2" customFormat="1" ht="16.5" customHeight="1">
      <c r="A121" s="32"/>
      <c r="B121" s="144"/>
      <c r="C121" s="145" t="s">
        <v>162</v>
      </c>
      <c r="D121" s="145" t="s">
        <v>150</v>
      </c>
      <c r="E121" s="146" t="s">
        <v>2202</v>
      </c>
      <c r="F121" s="147" t="s">
        <v>2203</v>
      </c>
      <c r="G121" s="148" t="s">
        <v>543</v>
      </c>
      <c r="H121" s="149">
        <v>1</v>
      </c>
      <c r="I121" s="150"/>
      <c r="J121" s="151">
        <f t="shared" si="0"/>
        <v>0</v>
      </c>
      <c r="K121" s="152"/>
      <c r="L121" s="33"/>
      <c r="M121" s="153" t="s">
        <v>1</v>
      </c>
      <c r="N121" s="154" t="s">
        <v>38</v>
      </c>
      <c r="O121" s="58"/>
      <c r="P121" s="155">
        <f t="shared" si="1"/>
        <v>0</v>
      </c>
      <c r="Q121" s="155">
        <v>0</v>
      </c>
      <c r="R121" s="155">
        <f t="shared" si="2"/>
        <v>0</v>
      </c>
      <c r="S121" s="155">
        <v>0</v>
      </c>
      <c r="T121" s="156">
        <f t="shared" si="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57" t="s">
        <v>154</v>
      </c>
      <c r="AT121" s="157" t="s">
        <v>150</v>
      </c>
      <c r="AU121" s="157" t="s">
        <v>81</v>
      </c>
      <c r="AY121" s="17" t="s">
        <v>148</v>
      </c>
      <c r="BE121" s="158">
        <f t="shared" si="4"/>
        <v>0</v>
      </c>
      <c r="BF121" s="158">
        <f t="shared" si="5"/>
        <v>0</v>
      </c>
      <c r="BG121" s="158">
        <f t="shared" si="6"/>
        <v>0</v>
      </c>
      <c r="BH121" s="158">
        <f t="shared" si="7"/>
        <v>0</v>
      </c>
      <c r="BI121" s="158">
        <f t="shared" si="8"/>
        <v>0</v>
      </c>
      <c r="BJ121" s="17" t="s">
        <v>81</v>
      </c>
      <c r="BK121" s="158">
        <f t="shared" si="9"/>
        <v>0</v>
      </c>
      <c r="BL121" s="17" t="s">
        <v>154</v>
      </c>
      <c r="BM121" s="157" t="s">
        <v>2204</v>
      </c>
    </row>
    <row r="122" spans="1:65" s="2" customFormat="1" ht="16.5" customHeight="1">
      <c r="A122" s="32"/>
      <c r="B122" s="144"/>
      <c r="C122" s="145" t="s">
        <v>154</v>
      </c>
      <c r="D122" s="145" t="s">
        <v>150</v>
      </c>
      <c r="E122" s="146" t="s">
        <v>2205</v>
      </c>
      <c r="F122" s="147" t="s">
        <v>2206</v>
      </c>
      <c r="G122" s="148" t="s">
        <v>543</v>
      </c>
      <c r="H122" s="149">
        <v>1</v>
      </c>
      <c r="I122" s="150"/>
      <c r="J122" s="151">
        <f t="shared" si="0"/>
        <v>0</v>
      </c>
      <c r="K122" s="152"/>
      <c r="L122" s="33"/>
      <c r="M122" s="153" t="s">
        <v>1</v>
      </c>
      <c r="N122" s="154" t="s">
        <v>38</v>
      </c>
      <c r="O122" s="58"/>
      <c r="P122" s="155">
        <f t="shared" si="1"/>
        <v>0</v>
      </c>
      <c r="Q122" s="155">
        <v>0</v>
      </c>
      <c r="R122" s="155">
        <f t="shared" si="2"/>
        <v>0</v>
      </c>
      <c r="S122" s="155">
        <v>0</v>
      </c>
      <c r="T122" s="156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7" t="s">
        <v>154</v>
      </c>
      <c r="AT122" s="157" t="s">
        <v>150</v>
      </c>
      <c r="AU122" s="157" t="s">
        <v>81</v>
      </c>
      <c r="AY122" s="17" t="s">
        <v>148</v>
      </c>
      <c r="BE122" s="158">
        <f t="shared" si="4"/>
        <v>0</v>
      </c>
      <c r="BF122" s="158">
        <f t="shared" si="5"/>
        <v>0</v>
      </c>
      <c r="BG122" s="158">
        <f t="shared" si="6"/>
        <v>0</v>
      </c>
      <c r="BH122" s="158">
        <f t="shared" si="7"/>
        <v>0</v>
      </c>
      <c r="BI122" s="158">
        <f t="shared" si="8"/>
        <v>0</v>
      </c>
      <c r="BJ122" s="17" t="s">
        <v>81</v>
      </c>
      <c r="BK122" s="158">
        <f t="shared" si="9"/>
        <v>0</v>
      </c>
      <c r="BL122" s="17" t="s">
        <v>154</v>
      </c>
      <c r="BM122" s="157" t="s">
        <v>2207</v>
      </c>
    </row>
    <row r="123" spans="1:65" s="2" customFormat="1" ht="16.5" customHeight="1">
      <c r="A123" s="32"/>
      <c r="B123" s="144"/>
      <c r="C123" s="145" t="s">
        <v>202</v>
      </c>
      <c r="D123" s="145" t="s">
        <v>150</v>
      </c>
      <c r="E123" s="146" t="s">
        <v>2208</v>
      </c>
      <c r="F123" s="147" t="s">
        <v>2209</v>
      </c>
      <c r="G123" s="148" t="s">
        <v>543</v>
      </c>
      <c r="H123" s="149">
        <v>1</v>
      </c>
      <c r="I123" s="150"/>
      <c r="J123" s="151">
        <f t="shared" si="0"/>
        <v>0</v>
      </c>
      <c r="K123" s="152"/>
      <c r="L123" s="33"/>
      <c r="M123" s="153" t="s">
        <v>1</v>
      </c>
      <c r="N123" s="154" t="s">
        <v>38</v>
      </c>
      <c r="O123" s="58"/>
      <c r="P123" s="155">
        <f t="shared" si="1"/>
        <v>0</v>
      </c>
      <c r="Q123" s="155">
        <v>0</v>
      </c>
      <c r="R123" s="155">
        <f t="shared" si="2"/>
        <v>0</v>
      </c>
      <c r="S123" s="155">
        <v>0</v>
      </c>
      <c r="T123" s="156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7" t="s">
        <v>154</v>
      </c>
      <c r="AT123" s="157" t="s">
        <v>150</v>
      </c>
      <c r="AU123" s="157" t="s">
        <v>81</v>
      </c>
      <c r="AY123" s="17" t="s">
        <v>148</v>
      </c>
      <c r="BE123" s="158">
        <f t="shared" si="4"/>
        <v>0</v>
      </c>
      <c r="BF123" s="158">
        <f t="shared" si="5"/>
        <v>0</v>
      </c>
      <c r="BG123" s="158">
        <f t="shared" si="6"/>
        <v>0</v>
      </c>
      <c r="BH123" s="158">
        <f t="shared" si="7"/>
        <v>0</v>
      </c>
      <c r="BI123" s="158">
        <f t="shared" si="8"/>
        <v>0</v>
      </c>
      <c r="BJ123" s="17" t="s">
        <v>81</v>
      </c>
      <c r="BK123" s="158">
        <f t="shared" si="9"/>
        <v>0</v>
      </c>
      <c r="BL123" s="17" t="s">
        <v>154</v>
      </c>
      <c r="BM123" s="157" t="s">
        <v>2210</v>
      </c>
    </row>
    <row r="124" spans="1:65" s="2" customFormat="1" ht="24.15" customHeight="1">
      <c r="A124" s="32"/>
      <c r="B124" s="144"/>
      <c r="C124" s="145" t="s">
        <v>211</v>
      </c>
      <c r="D124" s="145" t="s">
        <v>150</v>
      </c>
      <c r="E124" s="146" t="s">
        <v>2211</v>
      </c>
      <c r="F124" s="147" t="s">
        <v>2212</v>
      </c>
      <c r="G124" s="148" t="s">
        <v>543</v>
      </c>
      <c r="H124" s="149">
        <v>1</v>
      </c>
      <c r="I124" s="150"/>
      <c r="J124" s="151">
        <f t="shared" si="0"/>
        <v>0</v>
      </c>
      <c r="K124" s="152"/>
      <c r="L124" s="33"/>
      <c r="M124" s="153" t="s">
        <v>1</v>
      </c>
      <c r="N124" s="154" t="s">
        <v>38</v>
      </c>
      <c r="O124" s="58"/>
      <c r="P124" s="155">
        <f t="shared" si="1"/>
        <v>0</v>
      </c>
      <c r="Q124" s="155">
        <v>0</v>
      </c>
      <c r="R124" s="155">
        <f t="shared" si="2"/>
        <v>0</v>
      </c>
      <c r="S124" s="155">
        <v>0</v>
      </c>
      <c r="T124" s="156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154</v>
      </c>
      <c r="AT124" s="157" t="s">
        <v>150</v>
      </c>
      <c r="AU124" s="157" t="s">
        <v>81</v>
      </c>
      <c r="AY124" s="17" t="s">
        <v>148</v>
      </c>
      <c r="BE124" s="158">
        <f t="shared" si="4"/>
        <v>0</v>
      </c>
      <c r="BF124" s="158">
        <f t="shared" si="5"/>
        <v>0</v>
      </c>
      <c r="BG124" s="158">
        <f t="shared" si="6"/>
        <v>0</v>
      </c>
      <c r="BH124" s="158">
        <f t="shared" si="7"/>
        <v>0</v>
      </c>
      <c r="BI124" s="158">
        <f t="shared" si="8"/>
        <v>0</v>
      </c>
      <c r="BJ124" s="17" t="s">
        <v>81</v>
      </c>
      <c r="BK124" s="158">
        <f t="shared" si="9"/>
        <v>0</v>
      </c>
      <c r="BL124" s="17" t="s">
        <v>154</v>
      </c>
      <c r="BM124" s="157" t="s">
        <v>2213</v>
      </c>
    </row>
    <row r="125" spans="1:65" s="2" customFormat="1" ht="24.15" customHeight="1">
      <c r="A125" s="32"/>
      <c r="B125" s="144"/>
      <c r="C125" s="145" t="s">
        <v>226</v>
      </c>
      <c r="D125" s="145" t="s">
        <v>150</v>
      </c>
      <c r="E125" s="146" t="s">
        <v>2214</v>
      </c>
      <c r="F125" s="147" t="s">
        <v>2215</v>
      </c>
      <c r="G125" s="148" t="s">
        <v>543</v>
      </c>
      <c r="H125" s="149">
        <v>1</v>
      </c>
      <c r="I125" s="150"/>
      <c r="J125" s="151">
        <f t="shared" si="0"/>
        <v>0</v>
      </c>
      <c r="K125" s="152"/>
      <c r="L125" s="33"/>
      <c r="M125" s="153" t="s">
        <v>1</v>
      </c>
      <c r="N125" s="154" t="s">
        <v>38</v>
      </c>
      <c r="O125" s="58"/>
      <c r="P125" s="155">
        <f t="shared" si="1"/>
        <v>0</v>
      </c>
      <c r="Q125" s="155">
        <v>0</v>
      </c>
      <c r="R125" s="155">
        <f t="shared" si="2"/>
        <v>0</v>
      </c>
      <c r="S125" s="155">
        <v>0</v>
      </c>
      <c r="T125" s="156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154</v>
      </c>
      <c r="AT125" s="157" t="s">
        <v>150</v>
      </c>
      <c r="AU125" s="157" t="s">
        <v>81</v>
      </c>
      <c r="AY125" s="17" t="s">
        <v>148</v>
      </c>
      <c r="BE125" s="158">
        <f t="shared" si="4"/>
        <v>0</v>
      </c>
      <c r="BF125" s="158">
        <f t="shared" si="5"/>
        <v>0</v>
      </c>
      <c r="BG125" s="158">
        <f t="shared" si="6"/>
        <v>0</v>
      </c>
      <c r="BH125" s="158">
        <f t="shared" si="7"/>
        <v>0</v>
      </c>
      <c r="BI125" s="158">
        <f t="shared" si="8"/>
        <v>0</v>
      </c>
      <c r="BJ125" s="17" t="s">
        <v>81</v>
      </c>
      <c r="BK125" s="158">
        <f t="shared" si="9"/>
        <v>0</v>
      </c>
      <c r="BL125" s="17" t="s">
        <v>154</v>
      </c>
      <c r="BM125" s="157" t="s">
        <v>2216</v>
      </c>
    </row>
    <row r="126" spans="1:65" s="2" customFormat="1" ht="16.5" customHeight="1">
      <c r="A126" s="32"/>
      <c r="B126" s="144"/>
      <c r="C126" s="145" t="s">
        <v>230</v>
      </c>
      <c r="D126" s="145" t="s">
        <v>150</v>
      </c>
      <c r="E126" s="146" t="s">
        <v>2217</v>
      </c>
      <c r="F126" s="147" t="s">
        <v>2218</v>
      </c>
      <c r="G126" s="148" t="s">
        <v>543</v>
      </c>
      <c r="H126" s="149">
        <v>1</v>
      </c>
      <c r="I126" s="150"/>
      <c r="J126" s="151">
        <f t="shared" si="0"/>
        <v>0</v>
      </c>
      <c r="K126" s="152"/>
      <c r="L126" s="33"/>
      <c r="M126" s="153" t="s">
        <v>1</v>
      </c>
      <c r="N126" s="154" t="s">
        <v>38</v>
      </c>
      <c r="O126" s="58"/>
      <c r="P126" s="155">
        <f t="shared" si="1"/>
        <v>0</v>
      </c>
      <c r="Q126" s="155">
        <v>0</v>
      </c>
      <c r="R126" s="155">
        <f t="shared" si="2"/>
        <v>0</v>
      </c>
      <c r="S126" s="155">
        <v>0</v>
      </c>
      <c r="T126" s="156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154</v>
      </c>
      <c r="AT126" s="157" t="s">
        <v>150</v>
      </c>
      <c r="AU126" s="157" t="s">
        <v>81</v>
      </c>
      <c r="AY126" s="17" t="s">
        <v>148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7" t="s">
        <v>81</v>
      </c>
      <c r="BK126" s="158">
        <f t="shared" si="9"/>
        <v>0</v>
      </c>
      <c r="BL126" s="17" t="s">
        <v>154</v>
      </c>
      <c r="BM126" s="157" t="s">
        <v>2219</v>
      </c>
    </row>
    <row r="127" spans="1:65" s="2" customFormat="1" ht="16.5" customHeight="1">
      <c r="A127" s="32"/>
      <c r="B127" s="144"/>
      <c r="C127" s="145" t="s">
        <v>234</v>
      </c>
      <c r="D127" s="145" t="s">
        <v>150</v>
      </c>
      <c r="E127" s="146" t="s">
        <v>2220</v>
      </c>
      <c r="F127" s="147" t="s">
        <v>2221</v>
      </c>
      <c r="G127" s="148" t="s">
        <v>543</v>
      </c>
      <c r="H127" s="149">
        <v>1</v>
      </c>
      <c r="I127" s="150"/>
      <c r="J127" s="151">
        <f t="shared" si="0"/>
        <v>0</v>
      </c>
      <c r="K127" s="152"/>
      <c r="L127" s="33"/>
      <c r="M127" s="153" t="s">
        <v>1</v>
      </c>
      <c r="N127" s="154" t="s">
        <v>38</v>
      </c>
      <c r="O127" s="58"/>
      <c r="P127" s="155">
        <f t="shared" si="1"/>
        <v>0</v>
      </c>
      <c r="Q127" s="155">
        <v>0</v>
      </c>
      <c r="R127" s="155">
        <f t="shared" si="2"/>
        <v>0</v>
      </c>
      <c r="S127" s="155">
        <v>0</v>
      </c>
      <c r="T127" s="156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154</v>
      </c>
      <c r="AT127" s="157" t="s">
        <v>150</v>
      </c>
      <c r="AU127" s="157" t="s">
        <v>81</v>
      </c>
      <c r="AY127" s="17" t="s">
        <v>148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7" t="s">
        <v>81</v>
      </c>
      <c r="BK127" s="158">
        <f t="shared" si="9"/>
        <v>0</v>
      </c>
      <c r="BL127" s="17" t="s">
        <v>154</v>
      </c>
      <c r="BM127" s="157" t="s">
        <v>2222</v>
      </c>
    </row>
    <row r="128" spans="1:65" s="2" customFormat="1" ht="16.5" customHeight="1">
      <c r="A128" s="32"/>
      <c r="B128" s="144"/>
      <c r="C128" s="145" t="s">
        <v>241</v>
      </c>
      <c r="D128" s="145" t="s">
        <v>150</v>
      </c>
      <c r="E128" s="146" t="s">
        <v>2223</v>
      </c>
      <c r="F128" s="147" t="s">
        <v>2224</v>
      </c>
      <c r="G128" s="148" t="s">
        <v>543</v>
      </c>
      <c r="H128" s="149">
        <v>1</v>
      </c>
      <c r="I128" s="150"/>
      <c r="J128" s="151">
        <f t="shared" si="0"/>
        <v>0</v>
      </c>
      <c r="K128" s="152"/>
      <c r="L128" s="33"/>
      <c r="M128" s="153" t="s">
        <v>1</v>
      </c>
      <c r="N128" s="154" t="s">
        <v>38</v>
      </c>
      <c r="O128" s="58"/>
      <c r="P128" s="155">
        <f t="shared" si="1"/>
        <v>0</v>
      </c>
      <c r="Q128" s="155">
        <v>0</v>
      </c>
      <c r="R128" s="155">
        <f t="shared" si="2"/>
        <v>0</v>
      </c>
      <c r="S128" s="155">
        <v>0</v>
      </c>
      <c r="T128" s="156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154</v>
      </c>
      <c r="AT128" s="157" t="s">
        <v>150</v>
      </c>
      <c r="AU128" s="157" t="s">
        <v>81</v>
      </c>
      <c r="AY128" s="17" t="s">
        <v>148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7" t="s">
        <v>81</v>
      </c>
      <c r="BK128" s="158">
        <f t="shared" si="9"/>
        <v>0</v>
      </c>
      <c r="BL128" s="17" t="s">
        <v>154</v>
      </c>
      <c r="BM128" s="157" t="s">
        <v>2225</v>
      </c>
    </row>
    <row r="129" spans="1:65" s="2" customFormat="1" ht="16.5" customHeight="1">
      <c r="A129" s="32"/>
      <c r="B129" s="144"/>
      <c r="C129" s="145" t="s">
        <v>246</v>
      </c>
      <c r="D129" s="145" t="s">
        <v>150</v>
      </c>
      <c r="E129" s="146" t="s">
        <v>2226</v>
      </c>
      <c r="F129" s="147" t="s">
        <v>2227</v>
      </c>
      <c r="G129" s="148" t="s">
        <v>543</v>
      </c>
      <c r="H129" s="149">
        <v>1</v>
      </c>
      <c r="I129" s="150"/>
      <c r="J129" s="151">
        <f t="shared" si="0"/>
        <v>0</v>
      </c>
      <c r="K129" s="152"/>
      <c r="L129" s="33"/>
      <c r="M129" s="195" t="s">
        <v>1</v>
      </c>
      <c r="N129" s="196" t="s">
        <v>38</v>
      </c>
      <c r="O129" s="197"/>
      <c r="P129" s="198">
        <f t="shared" si="1"/>
        <v>0</v>
      </c>
      <c r="Q129" s="198">
        <v>0</v>
      </c>
      <c r="R129" s="198">
        <f t="shared" si="2"/>
        <v>0</v>
      </c>
      <c r="S129" s="198">
        <v>0</v>
      </c>
      <c r="T129" s="199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154</v>
      </c>
      <c r="AT129" s="157" t="s">
        <v>150</v>
      </c>
      <c r="AU129" s="157" t="s">
        <v>81</v>
      </c>
      <c r="AY129" s="17" t="s">
        <v>148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7" t="s">
        <v>81</v>
      </c>
      <c r="BK129" s="158">
        <f t="shared" si="9"/>
        <v>0</v>
      </c>
      <c r="BL129" s="17" t="s">
        <v>154</v>
      </c>
      <c r="BM129" s="157" t="s">
        <v>2228</v>
      </c>
    </row>
    <row r="130" spans="1:65" s="2" customFormat="1" ht="6.9" customHeight="1">
      <c r="A130" s="32"/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33"/>
      <c r="M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</sheetData>
  <autoFilter ref="C116:K129" xr:uid="{00000000-0009-0000-0000-000010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4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82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4" t="s">
        <v>122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ROUND((SUM(BE121:BE246)),  2)</f>
        <v>0</v>
      </c>
      <c r="G33" s="32"/>
      <c r="H33" s="32"/>
      <c r="I33" s="100">
        <v>0.21</v>
      </c>
      <c r="J33" s="99">
        <f>ROUND(((SUM(BE121:BE246))*I33),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ROUND((SUM(BF121:BF246)),  2)</f>
        <v>0</v>
      </c>
      <c r="G34" s="32"/>
      <c r="H34" s="32"/>
      <c r="I34" s="100">
        <v>0.15</v>
      </c>
      <c r="J34" s="99">
        <f>ROUND(((SUM(BF121:BF246))*I34),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ROUND((SUM(BG121:BG246)),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ROUND((SUM(BH121:BH246)),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ROUND((SUM(BI121:BI246)),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4" t="str">
        <f>E9</f>
        <v>22-133-1 - SO 01f-14f Kanalizační přípojky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J123</f>
        <v>0</v>
      </c>
      <c r="L98" s="116"/>
    </row>
    <row r="99" spans="1:31" s="10" customFormat="1" ht="19.95" customHeight="1">
      <c r="B99" s="116"/>
      <c r="D99" s="117" t="s">
        <v>130</v>
      </c>
      <c r="E99" s="118"/>
      <c r="F99" s="118"/>
      <c r="G99" s="118"/>
      <c r="H99" s="118"/>
      <c r="I99" s="118"/>
      <c r="J99" s="119">
        <f>J225</f>
        <v>0</v>
      </c>
      <c r="L99" s="116"/>
    </row>
    <row r="100" spans="1:31" s="10" customFormat="1" ht="19.95" customHeight="1">
      <c r="B100" s="116"/>
      <c r="D100" s="117" t="s">
        <v>131</v>
      </c>
      <c r="E100" s="118"/>
      <c r="F100" s="118"/>
      <c r="G100" s="118"/>
      <c r="H100" s="118"/>
      <c r="I100" s="118"/>
      <c r="J100" s="119">
        <f>J228</f>
        <v>0</v>
      </c>
      <c r="L100" s="116"/>
    </row>
    <row r="101" spans="1:31" s="10" customFormat="1" ht="19.95" customHeight="1">
      <c r="B101" s="116"/>
      <c r="D101" s="117" t="s">
        <v>132</v>
      </c>
      <c r="E101" s="118"/>
      <c r="F101" s="118"/>
      <c r="G101" s="118"/>
      <c r="H101" s="118"/>
      <c r="I101" s="118"/>
      <c r="J101" s="119">
        <f>J245</f>
        <v>0</v>
      </c>
      <c r="L101" s="116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" customHeight="1">
      <c r="A108" s="32"/>
      <c r="B108" s="33"/>
      <c r="C108" s="21" t="s">
        <v>133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39" t="str">
        <f>E7</f>
        <v>Rodinné domy u Rybníka</v>
      </c>
      <c r="F111" s="240"/>
      <c r="G111" s="240"/>
      <c r="H111" s="240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121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04" t="str">
        <f>E9</f>
        <v>22-133-1 - SO 01f-14f Kanalizační přípojky</v>
      </c>
      <c r="F113" s="241"/>
      <c r="G113" s="241"/>
      <c r="H113" s="241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2"/>
      <c r="E115" s="32"/>
      <c r="F115" s="25" t="str">
        <f>F12</f>
        <v xml:space="preserve"> </v>
      </c>
      <c r="G115" s="32"/>
      <c r="H115" s="32"/>
      <c r="I115" s="27" t="s">
        <v>22</v>
      </c>
      <c r="J115" s="55" t="str">
        <f>IF(J12="","",J12)</f>
        <v>1. 4. 2022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>
      <c r="A117" s="32"/>
      <c r="B117" s="33"/>
      <c r="C117" s="27" t="s">
        <v>24</v>
      </c>
      <c r="D117" s="32"/>
      <c r="E117" s="32"/>
      <c r="F117" s="25" t="str">
        <f>E15</f>
        <v xml:space="preserve"> </v>
      </c>
      <c r="G117" s="32"/>
      <c r="H117" s="32"/>
      <c r="I117" s="27" t="s">
        <v>29</v>
      </c>
      <c r="J117" s="30" t="str">
        <f>E21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15" customHeight="1">
      <c r="A118" s="32"/>
      <c r="B118" s="33"/>
      <c r="C118" s="27" t="s">
        <v>27</v>
      </c>
      <c r="D118" s="32"/>
      <c r="E118" s="32"/>
      <c r="F118" s="25" t="str">
        <f>IF(E18="","",E18)</f>
        <v>Vyplň údaj</v>
      </c>
      <c r="G118" s="32"/>
      <c r="H118" s="32"/>
      <c r="I118" s="27" t="s">
        <v>30</v>
      </c>
      <c r="J118" s="30" t="str">
        <f>E24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20"/>
      <c r="B120" s="121"/>
      <c r="C120" s="122" t="s">
        <v>134</v>
      </c>
      <c r="D120" s="123" t="s">
        <v>58</v>
      </c>
      <c r="E120" s="123" t="s">
        <v>54</v>
      </c>
      <c r="F120" s="123" t="s">
        <v>55</v>
      </c>
      <c r="G120" s="123" t="s">
        <v>135</v>
      </c>
      <c r="H120" s="123" t="s">
        <v>136</v>
      </c>
      <c r="I120" s="123" t="s">
        <v>137</v>
      </c>
      <c r="J120" s="124" t="s">
        <v>125</v>
      </c>
      <c r="K120" s="125" t="s">
        <v>138</v>
      </c>
      <c r="L120" s="126"/>
      <c r="M120" s="62" t="s">
        <v>1</v>
      </c>
      <c r="N120" s="63" t="s">
        <v>37</v>
      </c>
      <c r="O120" s="63" t="s">
        <v>139</v>
      </c>
      <c r="P120" s="63" t="s">
        <v>140</v>
      </c>
      <c r="Q120" s="63" t="s">
        <v>141</v>
      </c>
      <c r="R120" s="63" t="s">
        <v>142</v>
      </c>
      <c r="S120" s="63" t="s">
        <v>143</v>
      </c>
      <c r="T120" s="64" t="s">
        <v>144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8" customHeight="1">
      <c r="A121" s="32"/>
      <c r="B121" s="33"/>
      <c r="C121" s="69" t="s">
        <v>145</v>
      </c>
      <c r="D121" s="32"/>
      <c r="E121" s="32"/>
      <c r="F121" s="32"/>
      <c r="G121" s="32"/>
      <c r="H121" s="32"/>
      <c r="I121" s="32"/>
      <c r="J121" s="127">
        <f>BK121</f>
        <v>0</v>
      </c>
      <c r="K121" s="32"/>
      <c r="L121" s="33"/>
      <c r="M121" s="65"/>
      <c r="N121" s="56"/>
      <c r="O121" s="66"/>
      <c r="P121" s="128">
        <f>P122</f>
        <v>0</v>
      </c>
      <c r="Q121" s="66"/>
      <c r="R121" s="128">
        <f>R122</f>
        <v>176.72837486</v>
      </c>
      <c r="S121" s="66"/>
      <c r="T121" s="129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72</v>
      </c>
      <c r="AU121" s="17" t="s">
        <v>127</v>
      </c>
      <c r="BK121" s="130">
        <f>BK122</f>
        <v>0</v>
      </c>
    </row>
    <row r="122" spans="1:65" s="12" customFormat="1" ht="25.95" customHeight="1">
      <c r="B122" s="131"/>
      <c r="D122" s="132" t="s">
        <v>72</v>
      </c>
      <c r="E122" s="133" t="s">
        <v>146</v>
      </c>
      <c r="F122" s="133" t="s">
        <v>147</v>
      </c>
      <c r="I122" s="134"/>
      <c r="J122" s="135">
        <f>BK122</f>
        <v>0</v>
      </c>
      <c r="L122" s="131"/>
      <c r="M122" s="136"/>
      <c r="N122" s="137"/>
      <c r="O122" s="137"/>
      <c r="P122" s="138">
        <f>P123+P225+P228+P245</f>
        <v>0</v>
      </c>
      <c r="Q122" s="137"/>
      <c r="R122" s="138">
        <f>R123+R225+R228+R245</f>
        <v>176.72837486</v>
      </c>
      <c r="S122" s="137"/>
      <c r="T122" s="139">
        <f>T123+T225+T228+T245</f>
        <v>0</v>
      </c>
      <c r="AR122" s="132" t="s">
        <v>81</v>
      </c>
      <c r="AT122" s="140" t="s">
        <v>72</v>
      </c>
      <c r="AU122" s="140" t="s">
        <v>73</v>
      </c>
      <c r="AY122" s="132" t="s">
        <v>148</v>
      </c>
      <c r="BK122" s="141">
        <f>BK123+BK225+BK228+BK245</f>
        <v>0</v>
      </c>
    </row>
    <row r="123" spans="1:65" s="12" customFormat="1" ht="22.8" customHeight="1">
      <c r="B123" s="131"/>
      <c r="D123" s="132" t="s">
        <v>72</v>
      </c>
      <c r="E123" s="142" t="s">
        <v>81</v>
      </c>
      <c r="F123" s="142" t="s">
        <v>149</v>
      </c>
      <c r="I123" s="134"/>
      <c r="J123" s="143">
        <f>BK123</f>
        <v>0</v>
      </c>
      <c r="L123" s="131"/>
      <c r="M123" s="136"/>
      <c r="N123" s="137"/>
      <c r="O123" s="137"/>
      <c r="P123" s="138">
        <f>SUM(P124:P224)</f>
        <v>0</v>
      </c>
      <c r="Q123" s="137"/>
      <c r="R123" s="138">
        <f>SUM(R124:R224)</f>
        <v>157.65189092</v>
      </c>
      <c r="S123" s="137"/>
      <c r="T123" s="139">
        <f>SUM(T124:T224)</f>
        <v>0</v>
      </c>
      <c r="AR123" s="132" t="s">
        <v>81</v>
      </c>
      <c r="AT123" s="140" t="s">
        <v>72</v>
      </c>
      <c r="AU123" s="140" t="s">
        <v>81</v>
      </c>
      <c r="AY123" s="132" t="s">
        <v>148</v>
      </c>
      <c r="BK123" s="141">
        <f>SUM(BK124:BK224)</f>
        <v>0</v>
      </c>
    </row>
    <row r="124" spans="1:65" s="2" customFormat="1" ht="16.5" customHeight="1">
      <c r="A124" s="32"/>
      <c r="B124" s="144"/>
      <c r="C124" s="145" t="s">
        <v>81</v>
      </c>
      <c r="D124" s="145" t="s">
        <v>150</v>
      </c>
      <c r="E124" s="146" t="s">
        <v>151</v>
      </c>
      <c r="F124" s="147" t="s">
        <v>152</v>
      </c>
      <c r="G124" s="148" t="s">
        <v>153</v>
      </c>
      <c r="H124" s="149">
        <v>0.9</v>
      </c>
      <c r="I124" s="150"/>
      <c r="J124" s="151">
        <f>ROUND(I124*H124,2)</f>
        <v>0</v>
      </c>
      <c r="K124" s="152"/>
      <c r="L124" s="33"/>
      <c r="M124" s="153" t="s">
        <v>1</v>
      </c>
      <c r="N124" s="154" t="s">
        <v>38</v>
      </c>
      <c r="O124" s="58"/>
      <c r="P124" s="155">
        <f>O124*H124</f>
        <v>0</v>
      </c>
      <c r="Q124" s="155">
        <v>3.6900000000000002E-2</v>
      </c>
      <c r="R124" s="155">
        <f>Q124*H124</f>
        <v>3.3210000000000003E-2</v>
      </c>
      <c r="S124" s="155">
        <v>0</v>
      </c>
      <c r="T124" s="15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154</v>
      </c>
      <c r="AT124" s="157" t="s">
        <v>150</v>
      </c>
      <c r="AU124" s="157" t="s">
        <v>83</v>
      </c>
      <c r="AY124" s="17" t="s">
        <v>148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7" t="s">
        <v>81</v>
      </c>
      <c r="BK124" s="158">
        <f>ROUND(I124*H124,2)</f>
        <v>0</v>
      </c>
      <c r="BL124" s="17" t="s">
        <v>154</v>
      </c>
      <c r="BM124" s="157" t="s">
        <v>155</v>
      </c>
    </row>
    <row r="125" spans="1:65" s="13" customFormat="1" ht="10.199999999999999">
      <c r="B125" s="159"/>
      <c r="D125" s="160" t="s">
        <v>156</v>
      </c>
      <c r="E125" s="161" t="s">
        <v>1</v>
      </c>
      <c r="F125" s="162" t="s">
        <v>157</v>
      </c>
      <c r="H125" s="163">
        <v>0.9</v>
      </c>
      <c r="I125" s="164"/>
      <c r="L125" s="159"/>
      <c r="M125" s="165"/>
      <c r="N125" s="166"/>
      <c r="O125" s="166"/>
      <c r="P125" s="166"/>
      <c r="Q125" s="166"/>
      <c r="R125" s="166"/>
      <c r="S125" s="166"/>
      <c r="T125" s="167"/>
      <c r="AT125" s="161" t="s">
        <v>156</v>
      </c>
      <c r="AU125" s="161" t="s">
        <v>83</v>
      </c>
      <c r="AV125" s="13" t="s">
        <v>83</v>
      </c>
      <c r="AW125" s="13" t="s">
        <v>31</v>
      </c>
      <c r="AX125" s="13" t="s">
        <v>81</v>
      </c>
      <c r="AY125" s="161" t="s">
        <v>148</v>
      </c>
    </row>
    <row r="126" spans="1:65" s="2" customFormat="1" ht="24.15" customHeight="1">
      <c r="A126" s="32"/>
      <c r="B126" s="144"/>
      <c r="C126" s="145" t="s">
        <v>83</v>
      </c>
      <c r="D126" s="145" t="s">
        <v>150</v>
      </c>
      <c r="E126" s="146" t="s">
        <v>158</v>
      </c>
      <c r="F126" s="147" t="s">
        <v>159</v>
      </c>
      <c r="G126" s="148" t="s">
        <v>153</v>
      </c>
      <c r="H126" s="149">
        <v>64.8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38</v>
      </c>
      <c r="O126" s="58"/>
      <c r="P126" s="155">
        <f>O126*H126</f>
        <v>0</v>
      </c>
      <c r="Q126" s="155">
        <v>3.6900000000000002E-2</v>
      </c>
      <c r="R126" s="155">
        <f>Q126*H126</f>
        <v>2.3911199999999999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154</v>
      </c>
      <c r="AT126" s="157" t="s">
        <v>150</v>
      </c>
      <c r="AU126" s="157" t="s">
        <v>83</v>
      </c>
      <c r="AY126" s="17" t="s">
        <v>148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81</v>
      </c>
      <c r="BK126" s="158">
        <f>ROUND(I126*H126,2)</f>
        <v>0</v>
      </c>
      <c r="BL126" s="17" t="s">
        <v>154</v>
      </c>
      <c r="BM126" s="157" t="s">
        <v>160</v>
      </c>
    </row>
    <row r="127" spans="1:65" s="13" customFormat="1" ht="10.199999999999999">
      <c r="B127" s="159"/>
      <c r="D127" s="160" t="s">
        <v>156</v>
      </c>
      <c r="E127" s="161" t="s">
        <v>1</v>
      </c>
      <c r="F127" s="162" t="s">
        <v>161</v>
      </c>
      <c r="H127" s="163">
        <v>64.8</v>
      </c>
      <c r="I127" s="164"/>
      <c r="L127" s="159"/>
      <c r="M127" s="165"/>
      <c r="N127" s="166"/>
      <c r="O127" s="166"/>
      <c r="P127" s="166"/>
      <c r="Q127" s="166"/>
      <c r="R127" s="166"/>
      <c r="S127" s="166"/>
      <c r="T127" s="167"/>
      <c r="AT127" s="161" t="s">
        <v>156</v>
      </c>
      <c r="AU127" s="161" t="s">
        <v>83</v>
      </c>
      <c r="AV127" s="13" t="s">
        <v>83</v>
      </c>
      <c r="AW127" s="13" t="s">
        <v>31</v>
      </c>
      <c r="AX127" s="13" t="s">
        <v>81</v>
      </c>
      <c r="AY127" s="161" t="s">
        <v>148</v>
      </c>
    </row>
    <row r="128" spans="1:65" s="2" customFormat="1" ht="33" customHeight="1">
      <c r="A128" s="32"/>
      <c r="B128" s="144"/>
      <c r="C128" s="145" t="s">
        <v>162</v>
      </c>
      <c r="D128" s="145" t="s">
        <v>150</v>
      </c>
      <c r="E128" s="146" t="s">
        <v>163</v>
      </c>
      <c r="F128" s="147" t="s">
        <v>164</v>
      </c>
      <c r="G128" s="148" t="s">
        <v>165</v>
      </c>
      <c r="H128" s="149">
        <v>199.86600000000001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38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154</v>
      </c>
      <c r="AT128" s="157" t="s">
        <v>150</v>
      </c>
      <c r="AU128" s="157" t="s">
        <v>83</v>
      </c>
      <c r="AY128" s="17" t="s">
        <v>148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81</v>
      </c>
      <c r="BK128" s="158">
        <f>ROUND(I128*H128,2)</f>
        <v>0</v>
      </c>
      <c r="BL128" s="17" t="s">
        <v>154</v>
      </c>
      <c r="BM128" s="157" t="s">
        <v>166</v>
      </c>
    </row>
    <row r="129" spans="2:51" s="13" customFormat="1" ht="10.199999999999999">
      <c r="B129" s="159"/>
      <c r="D129" s="160" t="s">
        <v>156</v>
      </c>
      <c r="E129" s="161" t="s">
        <v>1</v>
      </c>
      <c r="F129" s="162" t="s">
        <v>167</v>
      </c>
      <c r="H129" s="163">
        <v>7.7111999999999998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156</v>
      </c>
      <c r="AU129" s="161" t="s">
        <v>83</v>
      </c>
      <c r="AV129" s="13" t="s">
        <v>83</v>
      </c>
      <c r="AW129" s="13" t="s">
        <v>31</v>
      </c>
      <c r="AX129" s="13" t="s">
        <v>73</v>
      </c>
      <c r="AY129" s="161" t="s">
        <v>148</v>
      </c>
    </row>
    <row r="130" spans="2:51" s="13" customFormat="1" ht="10.199999999999999">
      <c r="B130" s="159"/>
      <c r="D130" s="160" t="s">
        <v>156</v>
      </c>
      <c r="E130" s="161" t="s">
        <v>1</v>
      </c>
      <c r="F130" s="162" t="s">
        <v>168</v>
      </c>
      <c r="H130" s="163">
        <v>9.6821999999999981</v>
      </c>
      <c r="I130" s="164"/>
      <c r="L130" s="159"/>
      <c r="M130" s="165"/>
      <c r="N130" s="166"/>
      <c r="O130" s="166"/>
      <c r="P130" s="166"/>
      <c r="Q130" s="166"/>
      <c r="R130" s="166"/>
      <c r="S130" s="166"/>
      <c r="T130" s="167"/>
      <c r="AT130" s="161" t="s">
        <v>156</v>
      </c>
      <c r="AU130" s="161" t="s">
        <v>83</v>
      </c>
      <c r="AV130" s="13" t="s">
        <v>83</v>
      </c>
      <c r="AW130" s="13" t="s">
        <v>31</v>
      </c>
      <c r="AX130" s="13" t="s">
        <v>73</v>
      </c>
      <c r="AY130" s="161" t="s">
        <v>148</v>
      </c>
    </row>
    <row r="131" spans="2:51" s="13" customFormat="1" ht="10.199999999999999">
      <c r="B131" s="159"/>
      <c r="D131" s="160" t="s">
        <v>156</v>
      </c>
      <c r="E131" s="161" t="s">
        <v>1</v>
      </c>
      <c r="F131" s="162" t="s">
        <v>169</v>
      </c>
      <c r="H131" s="163">
        <v>11.138400000000001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83</v>
      </c>
      <c r="AV131" s="13" t="s">
        <v>83</v>
      </c>
      <c r="AW131" s="13" t="s">
        <v>31</v>
      </c>
      <c r="AX131" s="13" t="s">
        <v>73</v>
      </c>
      <c r="AY131" s="161" t="s">
        <v>148</v>
      </c>
    </row>
    <row r="132" spans="2:51" s="13" customFormat="1" ht="10.199999999999999">
      <c r="B132" s="159"/>
      <c r="D132" s="160" t="s">
        <v>156</v>
      </c>
      <c r="E132" s="161" t="s">
        <v>1</v>
      </c>
      <c r="F132" s="162" t="s">
        <v>170</v>
      </c>
      <c r="H132" s="163">
        <v>13.068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156</v>
      </c>
      <c r="AU132" s="161" t="s">
        <v>83</v>
      </c>
      <c r="AV132" s="13" t="s">
        <v>83</v>
      </c>
      <c r="AW132" s="13" t="s">
        <v>31</v>
      </c>
      <c r="AX132" s="13" t="s">
        <v>73</v>
      </c>
      <c r="AY132" s="161" t="s">
        <v>148</v>
      </c>
    </row>
    <row r="133" spans="2:51" s="13" customFormat="1" ht="10.199999999999999">
      <c r="B133" s="159"/>
      <c r="D133" s="160" t="s">
        <v>156</v>
      </c>
      <c r="E133" s="161" t="s">
        <v>1</v>
      </c>
      <c r="F133" s="162" t="s">
        <v>171</v>
      </c>
      <c r="H133" s="163">
        <v>15.055199999999999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156</v>
      </c>
      <c r="AU133" s="161" t="s">
        <v>83</v>
      </c>
      <c r="AV133" s="13" t="s">
        <v>83</v>
      </c>
      <c r="AW133" s="13" t="s">
        <v>31</v>
      </c>
      <c r="AX133" s="13" t="s">
        <v>73</v>
      </c>
      <c r="AY133" s="161" t="s">
        <v>148</v>
      </c>
    </row>
    <row r="134" spans="2:51" s="13" customFormat="1" ht="10.199999999999999">
      <c r="B134" s="159"/>
      <c r="D134" s="160" t="s">
        <v>156</v>
      </c>
      <c r="E134" s="161" t="s">
        <v>1</v>
      </c>
      <c r="F134" s="162" t="s">
        <v>172</v>
      </c>
      <c r="H134" s="163">
        <v>14.909399999999998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156</v>
      </c>
      <c r="AU134" s="161" t="s">
        <v>83</v>
      </c>
      <c r="AV134" s="13" t="s">
        <v>83</v>
      </c>
      <c r="AW134" s="13" t="s">
        <v>31</v>
      </c>
      <c r="AX134" s="13" t="s">
        <v>73</v>
      </c>
      <c r="AY134" s="161" t="s">
        <v>148</v>
      </c>
    </row>
    <row r="135" spans="2:51" s="13" customFormat="1" ht="10.199999999999999">
      <c r="B135" s="159"/>
      <c r="D135" s="160" t="s">
        <v>156</v>
      </c>
      <c r="E135" s="161" t="s">
        <v>1</v>
      </c>
      <c r="F135" s="162" t="s">
        <v>173</v>
      </c>
      <c r="H135" s="163">
        <v>12.729600000000001</v>
      </c>
      <c r="I135" s="164"/>
      <c r="L135" s="159"/>
      <c r="M135" s="165"/>
      <c r="N135" s="166"/>
      <c r="O135" s="166"/>
      <c r="P135" s="166"/>
      <c r="Q135" s="166"/>
      <c r="R135" s="166"/>
      <c r="S135" s="166"/>
      <c r="T135" s="167"/>
      <c r="AT135" s="161" t="s">
        <v>156</v>
      </c>
      <c r="AU135" s="161" t="s">
        <v>83</v>
      </c>
      <c r="AV135" s="13" t="s">
        <v>83</v>
      </c>
      <c r="AW135" s="13" t="s">
        <v>31</v>
      </c>
      <c r="AX135" s="13" t="s">
        <v>73</v>
      </c>
      <c r="AY135" s="161" t="s">
        <v>148</v>
      </c>
    </row>
    <row r="136" spans="2:51" s="13" customFormat="1" ht="10.199999999999999">
      <c r="B136" s="159"/>
      <c r="D136" s="160" t="s">
        <v>156</v>
      </c>
      <c r="E136" s="161" t="s">
        <v>1</v>
      </c>
      <c r="F136" s="162" t="s">
        <v>174</v>
      </c>
      <c r="H136" s="163">
        <v>13.661999999999997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156</v>
      </c>
      <c r="AU136" s="161" t="s">
        <v>83</v>
      </c>
      <c r="AV136" s="13" t="s">
        <v>83</v>
      </c>
      <c r="AW136" s="13" t="s">
        <v>31</v>
      </c>
      <c r="AX136" s="13" t="s">
        <v>73</v>
      </c>
      <c r="AY136" s="161" t="s">
        <v>148</v>
      </c>
    </row>
    <row r="137" spans="2:51" s="13" customFormat="1" ht="10.199999999999999">
      <c r="B137" s="159"/>
      <c r="D137" s="160" t="s">
        <v>156</v>
      </c>
      <c r="E137" s="161" t="s">
        <v>1</v>
      </c>
      <c r="F137" s="162" t="s">
        <v>175</v>
      </c>
      <c r="H137" s="163">
        <v>14.8104</v>
      </c>
      <c r="I137" s="164"/>
      <c r="L137" s="159"/>
      <c r="M137" s="165"/>
      <c r="N137" s="166"/>
      <c r="O137" s="166"/>
      <c r="P137" s="166"/>
      <c r="Q137" s="166"/>
      <c r="R137" s="166"/>
      <c r="S137" s="166"/>
      <c r="T137" s="167"/>
      <c r="AT137" s="161" t="s">
        <v>156</v>
      </c>
      <c r="AU137" s="161" t="s">
        <v>83</v>
      </c>
      <c r="AV137" s="13" t="s">
        <v>83</v>
      </c>
      <c r="AW137" s="13" t="s">
        <v>31</v>
      </c>
      <c r="AX137" s="13" t="s">
        <v>73</v>
      </c>
      <c r="AY137" s="161" t="s">
        <v>148</v>
      </c>
    </row>
    <row r="138" spans="2:51" s="13" customFormat="1" ht="10.199999999999999">
      <c r="B138" s="159"/>
      <c r="D138" s="160" t="s">
        <v>156</v>
      </c>
      <c r="E138" s="161" t="s">
        <v>1</v>
      </c>
      <c r="F138" s="162" t="s">
        <v>176</v>
      </c>
      <c r="H138" s="163">
        <v>14.612399999999999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156</v>
      </c>
      <c r="AU138" s="161" t="s">
        <v>83</v>
      </c>
      <c r="AV138" s="13" t="s">
        <v>83</v>
      </c>
      <c r="AW138" s="13" t="s">
        <v>31</v>
      </c>
      <c r="AX138" s="13" t="s">
        <v>73</v>
      </c>
      <c r="AY138" s="161" t="s">
        <v>148</v>
      </c>
    </row>
    <row r="139" spans="2:51" s="13" customFormat="1" ht="10.199999999999999">
      <c r="B139" s="159"/>
      <c r="D139" s="160" t="s">
        <v>156</v>
      </c>
      <c r="E139" s="161" t="s">
        <v>1</v>
      </c>
      <c r="F139" s="162" t="s">
        <v>177</v>
      </c>
      <c r="H139" s="163">
        <v>13.341600000000001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156</v>
      </c>
      <c r="AU139" s="161" t="s">
        <v>83</v>
      </c>
      <c r="AV139" s="13" t="s">
        <v>83</v>
      </c>
      <c r="AW139" s="13" t="s">
        <v>31</v>
      </c>
      <c r="AX139" s="13" t="s">
        <v>73</v>
      </c>
      <c r="AY139" s="161" t="s">
        <v>148</v>
      </c>
    </row>
    <row r="140" spans="2:51" s="13" customFormat="1" ht="10.199999999999999">
      <c r="B140" s="159"/>
      <c r="D140" s="160" t="s">
        <v>156</v>
      </c>
      <c r="E140" s="161" t="s">
        <v>1</v>
      </c>
      <c r="F140" s="162" t="s">
        <v>178</v>
      </c>
      <c r="H140" s="163">
        <v>14.849999999999998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156</v>
      </c>
      <c r="AU140" s="161" t="s">
        <v>83</v>
      </c>
      <c r="AV140" s="13" t="s">
        <v>83</v>
      </c>
      <c r="AW140" s="13" t="s">
        <v>31</v>
      </c>
      <c r="AX140" s="13" t="s">
        <v>73</v>
      </c>
      <c r="AY140" s="161" t="s">
        <v>148</v>
      </c>
    </row>
    <row r="141" spans="2:51" s="13" customFormat="1" ht="10.199999999999999">
      <c r="B141" s="159"/>
      <c r="D141" s="160" t="s">
        <v>156</v>
      </c>
      <c r="E141" s="161" t="s">
        <v>1</v>
      </c>
      <c r="F141" s="162" t="s">
        <v>179</v>
      </c>
      <c r="H141" s="163">
        <v>14.3208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156</v>
      </c>
      <c r="AU141" s="161" t="s">
        <v>83</v>
      </c>
      <c r="AV141" s="13" t="s">
        <v>83</v>
      </c>
      <c r="AW141" s="13" t="s">
        <v>31</v>
      </c>
      <c r="AX141" s="13" t="s">
        <v>73</v>
      </c>
      <c r="AY141" s="161" t="s">
        <v>148</v>
      </c>
    </row>
    <row r="142" spans="2:51" s="13" customFormat="1" ht="10.199999999999999">
      <c r="B142" s="159"/>
      <c r="D142" s="160" t="s">
        <v>156</v>
      </c>
      <c r="E142" s="161" t="s">
        <v>1</v>
      </c>
      <c r="F142" s="162" t="s">
        <v>180</v>
      </c>
      <c r="H142" s="163">
        <v>15.087599999999998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156</v>
      </c>
      <c r="AU142" s="161" t="s">
        <v>83</v>
      </c>
      <c r="AV142" s="13" t="s">
        <v>83</v>
      </c>
      <c r="AW142" s="13" t="s">
        <v>31</v>
      </c>
      <c r="AX142" s="13" t="s">
        <v>73</v>
      </c>
      <c r="AY142" s="161" t="s">
        <v>148</v>
      </c>
    </row>
    <row r="143" spans="2:51" s="13" customFormat="1" ht="10.199999999999999">
      <c r="B143" s="159"/>
      <c r="D143" s="160" t="s">
        <v>156</v>
      </c>
      <c r="E143" s="161" t="s">
        <v>1</v>
      </c>
      <c r="F143" s="162" t="s">
        <v>181</v>
      </c>
      <c r="H143" s="163">
        <v>14.887620000000002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156</v>
      </c>
      <c r="AU143" s="161" t="s">
        <v>83</v>
      </c>
      <c r="AV143" s="13" t="s">
        <v>83</v>
      </c>
      <c r="AW143" s="13" t="s">
        <v>31</v>
      </c>
      <c r="AX143" s="13" t="s">
        <v>73</v>
      </c>
      <c r="AY143" s="161" t="s">
        <v>148</v>
      </c>
    </row>
    <row r="144" spans="2:51" s="14" customFormat="1" ht="10.199999999999999">
      <c r="B144" s="168"/>
      <c r="D144" s="160" t="s">
        <v>156</v>
      </c>
      <c r="E144" s="169" t="s">
        <v>1</v>
      </c>
      <c r="F144" s="170" t="s">
        <v>182</v>
      </c>
      <c r="H144" s="171">
        <v>199.86642000000001</v>
      </c>
      <c r="I144" s="172"/>
      <c r="L144" s="168"/>
      <c r="M144" s="173"/>
      <c r="N144" s="174"/>
      <c r="O144" s="174"/>
      <c r="P144" s="174"/>
      <c r="Q144" s="174"/>
      <c r="R144" s="174"/>
      <c r="S144" s="174"/>
      <c r="T144" s="175"/>
      <c r="AT144" s="169" t="s">
        <v>156</v>
      </c>
      <c r="AU144" s="169" t="s">
        <v>83</v>
      </c>
      <c r="AV144" s="14" t="s">
        <v>154</v>
      </c>
      <c r="AW144" s="14" t="s">
        <v>31</v>
      </c>
      <c r="AX144" s="14" t="s">
        <v>81</v>
      </c>
      <c r="AY144" s="169" t="s">
        <v>148</v>
      </c>
    </row>
    <row r="145" spans="1:65" s="2" customFormat="1" ht="24.15" customHeight="1">
      <c r="A145" s="32"/>
      <c r="B145" s="144"/>
      <c r="C145" s="145" t="s">
        <v>154</v>
      </c>
      <c r="D145" s="145" t="s">
        <v>150</v>
      </c>
      <c r="E145" s="146" t="s">
        <v>183</v>
      </c>
      <c r="F145" s="147" t="s">
        <v>184</v>
      </c>
      <c r="G145" s="148" t="s">
        <v>165</v>
      </c>
      <c r="H145" s="149">
        <v>58.625999999999998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154</v>
      </c>
      <c r="AT145" s="157" t="s">
        <v>150</v>
      </c>
      <c r="AU145" s="157" t="s">
        <v>83</v>
      </c>
      <c r="AY145" s="17" t="s">
        <v>148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154</v>
      </c>
      <c r="BM145" s="157" t="s">
        <v>185</v>
      </c>
    </row>
    <row r="146" spans="1:65" s="13" customFormat="1" ht="10.199999999999999">
      <c r="B146" s="159"/>
      <c r="D146" s="160" t="s">
        <v>156</v>
      </c>
      <c r="E146" s="161" t="s">
        <v>1</v>
      </c>
      <c r="F146" s="162" t="s">
        <v>186</v>
      </c>
      <c r="H146" s="163">
        <v>2.988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156</v>
      </c>
      <c r="AU146" s="161" t="s">
        <v>83</v>
      </c>
      <c r="AV146" s="13" t="s">
        <v>83</v>
      </c>
      <c r="AW146" s="13" t="s">
        <v>31</v>
      </c>
      <c r="AX146" s="13" t="s">
        <v>73</v>
      </c>
      <c r="AY146" s="161" t="s">
        <v>148</v>
      </c>
    </row>
    <row r="147" spans="1:65" s="13" customFormat="1" ht="10.199999999999999">
      <c r="B147" s="159"/>
      <c r="D147" s="160" t="s">
        <v>156</v>
      </c>
      <c r="E147" s="161" t="s">
        <v>1</v>
      </c>
      <c r="F147" s="162" t="s">
        <v>187</v>
      </c>
      <c r="H147" s="163">
        <v>2.0880000000000001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156</v>
      </c>
      <c r="AU147" s="161" t="s">
        <v>83</v>
      </c>
      <c r="AV147" s="13" t="s">
        <v>83</v>
      </c>
      <c r="AW147" s="13" t="s">
        <v>31</v>
      </c>
      <c r="AX147" s="13" t="s">
        <v>73</v>
      </c>
      <c r="AY147" s="161" t="s">
        <v>148</v>
      </c>
    </row>
    <row r="148" spans="1:65" s="13" customFormat="1" ht="10.199999999999999">
      <c r="B148" s="159"/>
      <c r="D148" s="160" t="s">
        <v>156</v>
      </c>
      <c r="E148" s="161" t="s">
        <v>1</v>
      </c>
      <c r="F148" s="162" t="s">
        <v>188</v>
      </c>
      <c r="H148" s="163">
        <v>2.8080000000000003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156</v>
      </c>
      <c r="AU148" s="161" t="s">
        <v>83</v>
      </c>
      <c r="AV148" s="13" t="s">
        <v>83</v>
      </c>
      <c r="AW148" s="13" t="s">
        <v>31</v>
      </c>
      <c r="AX148" s="13" t="s">
        <v>73</v>
      </c>
      <c r="AY148" s="161" t="s">
        <v>148</v>
      </c>
    </row>
    <row r="149" spans="1:65" s="13" customFormat="1" ht="10.199999999999999">
      <c r="B149" s="159"/>
      <c r="D149" s="160" t="s">
        <v>156</v>
      </c>
      <c r="E149" s="161" t="s">
        <v>1</v>
      </c>
      <c r="F149" s="162" t="s">
        <v>189</v>
      </c>
      <c r="H149" s="163">
        <v>3.1320000000000001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156</v>
      </c>
      <c r="AU149" s="161" t="s">
        <v>83</v>
      </c>
      <c r="AV149" s="13" t="s">
        <v>83</v>
      </c>
      <c r="AW149" s="13" t="s">
        <v>31</v>
      </c>
      <c r="AX149" s="13" t="s">
        <v>73</v>
      </c>
      <c r="AY149" s="161" t="s">
        <v>148</v>
      </c>
    </row>
    <row r="150" spans="1:65" s="13" customFormat="1" ht="10.199999999999999">
      <c r="B150" s="159"/>
      <c r="D150" s="160" t="s">
        <v>156</v>
      </c>
      <c r="E150" s="161" t="s">
        <v>1</v>
      </c>
      <c r="F150" s="162" t="s">
        <v>190</v>
      </c>
      <c r="H150" s="163">
        <v>3.798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156</v>
      </c>
      <c r="AU150" s="161" t="s">
        <v>83</v>
      </c>
      <c r="AV150" s="13" t="s">
        <v>83</v>
      </c>
      <c r="AW150" s="13" t="s">
        <v>31</v>
      </c>
      <c r="AX150" s="13" t="s">
        <v>73</v>
      </c>
      <c r="AY150" s="161" t="s">
        <v>148</v>
      </c>
    </row>
    <row r="151" spans="1:65" s="13" customFormat="1" ht="10.199999999999999">
      <c r="B151" s="159"/>
      <c r="D151" s="160" t="s">
        <v>156</v>
      </c>
      <c r="E151" s="161" t="s">
        <v>1</v>
      </c>
      <c r="F151" s="162" t="s">
        <v>191</v>
      </c>
      <c r="H151" s="163">
        <v>4.2480000000000002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156</v>
      </c>
      <c r="AU151" s="161" t="s">
        <v>83</v>
      </c>
      <c r="AV151" s="13" t="s">
        <v>83</v>
      </c>
      <c r="AW151" s="13" t="s">
        <v>31</v>
      </c>
      <c r="AX151" s="13" t="s">
        <v>73</v>
      </c>
      <c r="AY151" s="161" t="s">
        <v>148</v>
      </c>
    </row>
    <row r="152" spans="1:65" s="13" customFormat="1" ht="10.199999999999999">
      <c r="B152" s="159"/>
      <c r="D152" s="160" t="s">
        <v>156</v>
      </c>
      <c r="E152" s="161" t="s">
        <v>1</v>
      </c>
      <c r="F152" s="162" t="s">
        <v>192</v>
      </c>
      <c r="H152" s="163">
        <v>4.3380000000000001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156</v>
      </c>
      <c r="AU152" s="161" t="s">
        <v>83</v>
      </c>
      <c r="AV152" s="13" t="s">
        <v>83</v>
      </c>
      <c r="AW152" s="13" t="s">
        <v>31</v>
      </c>
      <c r="AX152" s="13" t="s">
        <v>73</v>
      </c>
      <c r="AY152" s="161" t="s">
        <v>148</v>
      </c>
    </row>
    <row r="153" spans="1:65" s="13" customFormat="1" ht="10.199999999999999">
      <c r="B153" s="159"/>
      <c r="D153" s="160" t="s">
        <v>156</v>
      </c>
      <c r="E153" s="161" t="s">
        <v>1</v>
      </c>
      <c r="F153" s="162" t="s">
        <v>193</v>
      </c>
      <c r="H153" s="163">
        <v>3.5640000000000001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156</v>
      </c>
      <c r="AU153" s="161" t="s">
        <v>83</v>
      </c>
      <c r="AV153" s="13" t="s">
        <v>83</v>
      </c>
      <c r="AW153" s="13" t="s">
        <v>31</v>
      </c>
      <c r="AX153" s="13" t="s">
        <v>73</v>
      </c>
      <c r="AY153" s="161" t="s">
        <v>148</v>
      </c>
    </row>
    <row r="154" spans="1:65" s="13" customFormat="1" ht="10.199999999999999">
      <c r="B154" s="159"/>
      <c r="D154" s="160" t="s">
        <v>156</v>
      </c>
      <c r="E154" s="161" t="s">
        <v>1</v>
      </c>
      <c r="F154" s="162" t="s">
        <v>194</v>
      </c>
      <c r="H154" s="163">
        <v>3.9420000000000002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156</v>
      </c>
      <c r="AU154" s="161" t="s">
        <v>83</v>
      </c>
      <c r="AV154" s="13" t="s">
        <v>83</v>
      </c>
      <c r="AW154" s="13" t="s">
        <v>31</v>
      </c>
      <c r="AX154" s="13" t="s">
        <v>73</v>
      </c>
      <c r="AY154" s="161" t="s">
        <v>148</v>
      </c>
    </row>
    <row r="155" spans="1:65" s="13" customFormat="1" ht="10.199999999999999">
      <c r="B155" s="159"/>
      <c r="D155" s="160" t="s">
        <v>156</v>
      </c>
      <c r="E155" s="161" t="s">
        <v>1</v>
      </c>
      <c r="F155" s="162" t="s">
        <v>195</v>
      </c>
      <c r="H155" s="163">
        <v>4.1760000000000002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156</v>
      </c>
      <c r="AU155" s="161" t="s">
        <v>83</v>
      </c>
      <c r="AV155" s="13" t="s">
        <v>83</v>
      </c>
      <c r="AW155" s="13" t="s">
        <v>31</v>
      </c>
      <c r="AX155" s="13" t="s">
        <v>73</v>
      </c>
      <c r="AY155" s="161" t="s">
        <v>148</v>
      </c>
    </row>
    <row r="156" spans="1:65" s="13" customFormat="1" ht="10.199999999999999">
      <c r="B156" s="159"/>
      <c r="D156" s="160" t="s">
        <v>156</v>
      </c>
      <c r="E156" s="161" t="s">
        <v>1</v>
      </c>
      <c r="F156" s="162" t="s">
        <v>196</v>
      </c>
      <c r="H156" s="163">
        <v>4.2119999999999997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156</v>
      </c>
      <c r="AU156" s="161" t="s">
        <v>83</v>
      </c>
      <c r="AV156" s="13" t="s">
        <v>83</v>
      </c>
      <c r="AW156" s="13" t="s">
        <v>31</v>
      </c>
      <c r="AX156" s="13" t="s">
        <v>73</v>
      </c>
      <c r="AY156" s="161" t="s">
        <v>148</v>
      </c>
    </row>
    <row r="157" spans="1:65" s="13" customFormat="1" ht="10.199999999999999">
      <c r="B157" s="159"/>
      <c r="D157" s="160" t="s">
        <v>156</v>
      </c>
      <c r="E157" s="161" t="s">
        <v>1</v>
      </c>
      <c r="F157" s="162" t="s">
        <v>197</v>
      </c>
      <c r="H157" s="163">
        <v>3.762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156</v>
      </c>
      <c r="AU157" s="161" t="s">
        <v>83</v>
      </c>
      <c r="AV157" s="13" t="s">
        <v>83</v>
      </c>
      <c r="AW157" s="13" t="s">
        <v>31</v>
      </c>
      <c r="AX157" s="13" t="s">
        <v>73</v>
      </c>
      <c r="AY157" s="161" t="s">
        <v>148</v>
      </c>
    </row>
    <row r="158" spans="1:65" s="13" customFormat="1" ht="10.199999999999999">
      <c r="B158" s="159"/>
      <c r="D158" s="160" t="s">
        <v>156</v>
      </c>
      <c r="E158" s="161" t="s">
        <v>1</v>
      </c>
      <c r="F158" s="162" t="s">
        <v>198</v>
      </c>
      <c r="H158" s="163">
        <v>4.32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156</v>
      </c>
      <c r="AU158" s="161" t="s">
        <v>83</v>
      </c>
      <c r="AV158" s="13" t="s">
        <v>83</v>
      </c>
      <c r="AW158" s="13" t="s">
        <v>31</v>
      </c>
      <c r="AX158" s="13" t="s">
        <v>73</v>
      </c>
      <c r="AY158" s="161" t="s">
        <v>148</v>
      </c>
    </row>
    <row r="159" spans="1:65" s="13" customFormat="1" ht="10.199999999999999">
      <c r="B159" s="159"/>
      <c r="D159" s="160" t="s">
        <v>156</v>
      </c>
      <c r="E159" s="161" t="s">
        <v>1</v>
      </c>
      <c r="F159" s="162" t="s">
        <v>199</v>
      </c>
      <c r="H159" s="163">
        <v>4.05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156</v>
      </c>
      <c r="AU159" s="161" t="s">
        <v>83</v>
      </c>
      <c r="AV159" s="13" t="s">
        <v>83</v>
      </c>
      <c r="AW159" s="13" t="s">
        <v>31</v>
      </c>
      <c r="AX159" s="13" t="s">
        <v>73</v>
      </c>
      <c r="AY159" s="161" t="s">
        <v>148</v>
      </c>
    </row>
    <row r="160" spans="1:65" s="13" customFormat="1" ht="10.199999999999999">
      <c r="B160" s="159"/>
      <c r="D160" s="160" t="s">
        <v>156</v>
      </c>
      <c r="E160" s="161" t="s">
        <v>1</v>
      </c>
      <c r="F160" s="162" t="s">
        <v>200</v>
      </c>
      <c r="H160" s="163">
        <v>4.4279999999999999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156</v>
      </c>
      <c r="AU160" s="161" t="s">
        <v>83</v>
      </c>
      <c r="AV160" s="13" t="s">
        <v>83</v>
      </c>
      <c r="AW160" s="13" t="s">
        <v>31</v>
      </c>
      <c r="AX160" s="13" t="s">
        <v>73</v>
      </c>
      <c r="AY160" s="161" t="s">
        <v>148</v>
      </c>
    </row>
    <row r="161" spans="1:65" s="13" customFormat="1" ht="10.199999999999999">
      <c r="B161" s="159"/>
      <c r="D161" s="160" t="s">
        <v>156</v>
      </c>
      <c r="E161" s="161" t="s">
        <v>1</v>
      </c>
      <c r="F161" s="162" t="s">
        <v>201</v>
      </c>
      <c r="H161" s="163">
        <v>2.7720000000000002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156</v>
      </c>
      <c r="AU161" s="161" t="s">
        <v>83</v>
      </c>
      <c r="AV161" s="13" t="s">
        <v>83</v>
      </c>
      <c r="AW161" s="13" t="s">
        <v>31</v>
      </c>
      <c r="AX161" s="13" t="s">
        <v>73</v>
      </c>
      <c r="AY161" s="161" t="s">
        <v>148</v>
      </c>
    </row>
    <row r="162" spans="1:65" s="14" customFormat="1" ht="10.199999999999999">
      <c r="B162" s="168"/>
      <c r="D162" s="160" t="s">
        <v>156</v>
      </c>
      <c r="E162" s="169" t="s">
        <v>1</v>
      </c>
      <c r="F162" s="170" t="s">
        <v>182</v>
      </c>
      <c r="H162" s="171">
        <v>58.625999999999991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T162" s="169" t="s">
        <v>156</v>
      </c>
      <c r="AU162" s="169" t="s">
        <v>83</v>
      </c>
      <c r="AV162" s="14" t="s">
        <v>154</v>
      </c>
      <c r="AW162" s="14" t="s">
        <v>31</v>
      </c>
      <c r="AX162" s="14" t="s">
        <v>81</v>
      </c>
      <c r="AY162" s="169" t="s">
        <v>148</v>
      </c>
    </row>
    <row r="163" spans="1:65" s="2" customFormat="1" ht="21.75" customHeight="1">
      <c r="A163" s="32"/>
      <c r="B163" s="144"/>
      <c r="C163" s="145" t="s">
        <v>202</v>
      </c>
      <c r="D163" s="145" t="s">
        <v>150</v>
      </c>
      <c r="E163" s="146" t="s">
        <v>203</v>
      </c>
      <c r="F163" s="147" t="s">
        <v>204</v>
      </c>
      <c r="G163" s="148" t="s">
        <v>205</v>
      </c>
      <c r="H163" s="149">
        <v>96.488</v>
      </c>
      <c r="I163" s="150"/>
      <c r="J163" s="151">
        <f>ROUND(I163*H163,2)</f>
        <v>0</v>
      </c>
      <c r="K163" s="152"/>
      <c r="L163" s="33"/>
      <c r="M163" s="153" t="s">
        <v>1</v>
      </c>
      <c r="N163" s="154" t="s">
        <v>38</v>
      </c>
      <c r="O163" s="58"/>
      <c r="P163" s="155">
        <f>O163*H163</f>
        <v>0</v>
      </c>
      <c r="Q163" s="155">
        <v>8.4000000000000003E-4</v>
      </c>
      <c r="R163" s="155">
        <f>Q163*H163</f>
        <v>8.1049919999999998E-2</v>
      </c>
      <c r="S163" s="155">
        <v>0</v>
      </c>
      <c r="T163" s="156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7" t="s">
        <v>154</v>
      </c>
      <c r="AT163" s="157" t="s">
        <v>150</v>
      </c>
      <c r="AU163" s="157" t="s">
        <v>83</v>
      </c>
      <c r="AY163" s="17" t="s">
        <v>148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7" t="s">
        <v>81</v>
      </c>
      <c r="BK163" s="158">
        <f>ROUND(I163*H163,2)</f>
        <v>0</v>
      </c>
      <c r="BL163" s="17" t="s">
        <v>154</v>
      </c>
      <c r="BM163" s="157" t="s">
        <v>206</v>
      </c>
    </row>
    <row r="164" spans="1:65" s="13" customFormat="1" ht="10.199999999999999">
      <c r="B164" s="159"/>
      <c r="D164" s="160" t="s">
        <v>156</v>
      </c>
      <c r="E164" s="161" t="s">
        <v>1</v>
      </c>
      <c r="F164" s="162" t="s">
        <v>207</v>
      </c>
      <c r="H164" s="163">
        <v>17.135999999999999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156</v>
      </c>
      <c r="AU164" s="161" t="s">
        <v>83</v>
      </c>
      <c r="AV164" s="13" t="s">
        <v>83</v>
      </c>
      <c r="AW164" s="13" t="s">
        <v>31</v>
      </c>
      <c r="AX164" s="13" t="s">
        <v>73</v>
      </c>
      <c r="AY164" s="161" t="s">
        <v>148</v>
      </c>
    </row>
    <row r="165" spans="1:65" s="13" customFormat="1" ht="10.199999999999999">
      <c r="B165" s="159"/>
      <c r="D165" s="160" t="s">
        <v>156</v>
      </c>
      <c r="E165" s="161" t="s">
        <v>1</v>
      </c>
      <c r="F165" s="162" t="s">
        <v>208</v>
      </c>
      <c r="H165" s="163">
        <v>21.515999999999998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156</v>
      </c>
      <c r="AU165" s="161" t="s">
        <v>83</v>
      </c>
      <c r="AV165" s="13" t="s">
        <v>83</v>
      </c>
      <c r="AW165" s="13" t="s">
        <v>31</v>
      </c>
      <c r="AX165" s="13" t="s">
        <v>73</v>
      </c>
      <c r="AY165" s="161" t="s">
        <v>148</v>
      </c>
    </row>
    <row r="166" spans="1:65" s="13" customFormat="1" ht="10.199999999999999">
      <c r="B166" s="159"/>
      <c r="D166" s="160" t="s">
        <v>156</v>
      </c>
      <c r="E166" s="161" t="s">
        <v>1</v>
      </c>
      <c r="F166" s="162" t="s">
        <v>209</v>
      </c>
      <c r="H166" s="163">
        <v>24.751999999999999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156</v>
      </c>
      <c r="AU166" s="161" t="s">
        <v>83</v>
      </c>
      <c r="AV166" s="13" t="s">
        <v>83</v>
      </c>
      <c r="AW166" s="13" t="s">
        <v>31</v>
      </c>
      <c r="AX166" s="13" t="s">
        <v>73</v>
      </c>
      <c r="AY166" s="161" t="s">
        <v>148</v>
      </c>
    </row>
    <row r="167" spans="1:65" s="13" customFormat="1" ht="10.199999999999999">
      <c r="B167" s="159"/>
      <c r="D167" s="160" t="s">
        <v>156</v>
      </c>
      <c r="E167" s="161" t="s">
        <v>1</v>
      </c>
      <c r="F167" s="162" t="s">
        <v>210</v>
      </c>
      <c r="H167" s="163">
        <v>33.083599999999997</v>
      </c>
      <c r="I167" s="164"/>
      <c r="L167" s="159"/>
      <c r="M167" s="165"/>
      <c r="N167" s="166"/>
      <c r="O167" s="166"/>
      <c r="P167" s="166"/>
      <c r="Q167" s="166"/>
      <c r="R167" s="166"/>
      <c r="S167" s="166"/>
      <c r="T167" s="167"/>
      <c r="AT167" s="161" t="s">
        <v>156</v>
      </c>
      <c r="AU167" s="161" t="s">
        <v>83</v>
      </c>
      <c r="AV167" s="13" t="s">
        <v>83</v>
      </c>
      <c r="AW167" s="13" t="s">
        <v>31</v>
      </c>
      <c r="AX167" s="13" t="s">
        <v>73</v>
      </c>
      <c r="AY167" s="161" t="s">
        <v>148</v>
      </c>
    </row>
    <row r="168" spans="1:65" s="14" customFormat="1" ht="10.199999999999999">
      <c r="B168" s="168"/>
      <c r="D168" s="160" t="s">
        <v>156</v>
      </c>
      <c r="E168" s="169" t="s">
        <v>1</v>
      </c>
      <c r="F168" s="170" t="s">
        <v>182</v>
      </c>
      <c r="H168" s="171">
        <v>96.487599999999986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69" t="s">
        <v>156</v>
      </c>
      <c r="AU168" s="169" t="s">
        <v>83</v>
      </c>
      <c r="AV168" s="14" t="s">
        <v>154</v>
      </c>
      <c r="AW168" s="14" t="s">
        <v>31</v>
      </c>
      <c r="AX168" s="14" t="s">
        <v>81</v>
      </c>
      <c r="AY168" s="169" t="s">
        <v>148</v>
      </c>
    </row>
    <row r="169" spans="1:65" s="2" customFormat="1" ht="24.15" customHeight="1">
      <c r="A169" s="32"/>
      <c r="B169" s="144"/>
      <c r="C169" s="145" t="s">
        <v>211</v>
      </c>
      <c r="D169" s="145" t="s">
        <v>150</v>
      </c>
      <c r="E169" s="146" t="s">
        <v>212</v>
      </c>
      <c r="F169" s="147" t="s">
        <v>213</v>
      </c>
      <c r="G169" s="148" t="s">
        <v>205</v>
      </c>
      <c r="H169" s="149">
        <v>347.66</v>
      </c>
      <c r="I169" s="150"/>
      <c r="J169" s="151">
        <f>ROUND(I169*H169,2)</f>
        <v>0</v>
      </c>
      <c r="K169" s="152"/>
      <c r="L169" s="33"/>
      <c r="M169" s="153" t="s">
        <v>1</v>
      </c>
      <c r="N169" s="154" t="s">
        <v>38</v>
      </c>
      <c r="O169" s="58"/>
      <c r="P169" s="155">
        <f>O169*H169</f>
        <v>0</v>
      </c>
      <c r="Q169" s="155">
        <v>8.4999999999999995E-4</v>
      </c>
      <c r="R169" s="155">
        <f>Q169*H169</f>
        <v>0.29551100000000002</v>
      </c>
      <c r="S169" s="155">
        <v>0</v>
      </c>
      <c r="T169" s="15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7" t="s">
        <v>154</v>
      </c>
      <c r="AT169" s="157" t="s">
        <v>150</v>
      </c>
      <c r="AU169" s="157" t="s">
        <v>83</v>
      </c>
      <c r="AY169" s="17" t="s">
        <v>148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7" t="s">
        <v>81</v>
      </c>
      <c r="BK169" s="158">
        <f>ROUND(I169*H169,2)</f>
        <v>0</v>
      </c>
      <c r="BL169" s="17" t="s">
        <v>154</v>
      </c>
      <c r="BM169" s="157" t="s">
        <v>214</v>
      </c>
    </row>
    <row r="170" spans="1:65" s="13" customFormat="1" ht="10.199999999999999">
      <c r="B170" s="159"/>
      <c r="D170" s="160" t="s">
        <v>156</v>
      </c>
      <c r="E170" s="161" t="s">
        <v>1</v>
      </c>
      <c r="F170" s="162" t="s">
        <v>215</v>
      </c>
      <c r="H170" s="163">
        <v>29.04</v>
      </c>
      <c r="I170" s="164"/>
      <c r="L170" s="159"/>
      <c r="M170" s="165"/>
      <c r="N170" s="166"/>
      <c r="O170" s="166"/>
      <c r="P170" s="166"/>
      <c r="Q170" s="166"/>
      <c r="R170" s="166"/>
      <c r="S170" s="166"/>
      <c r="T170" s="167"/>
      <c r="AT170" s="161" t="s">
        <v>156</v>
      </c>
      <c r="AU170" s="161" t="s">
        <v>83</v>
      </c>
      <c r="AV170" s="13" t="s">
        <v>83</v>
      </c>
      <c r="AW170" s="13" t="s">
        <v>31</v>
      </c>
      <c r="AX170" s="13" t="s">
        <v>73</v>
      </c>
      <c r="AY170" s="161" t="s">
        <v>148</v>
      </c>
    </row>
    <row r="171" spans="1:65" s="13" customFormat="1" ht="10.199999999999999">
      <c r="B171" s="159"/>
      <c r="D171" s="160" t="s">
        <v>156</v>
      </c>
      <c r="E171" s="161" t="s">
        <v>1</v>
      </c>
      <c r="F171" s="162" t="s">
        <v>216</v>
      </c>
      <c r="H171" s="163">
        <v>33.455999999999996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156</v>
      </c>
      <c r="AU171" s="161" t="s">
        <v>83</v>
      </c>
      <c r="AV171" s="13" t="s">
        <v>83</v>
      </c>
      <c r="AW171" s="13" t="s">
        <v>31</v>
      </c>
      <c r="AX171" s="13" t="s">
        <v>73</v>
      </c>
      <c r="AY171" s="161" t="s">
        <v>148</v>
      </c>
    </row>
    <row r="172" spans="1:65" s="13" customFormat="1" ht="10.199999999999999">
      <c r="B172" s="159"/>
      <c r="D172" s="160" t="s">
        <v>156</v>
      </c>
      <c r="E172" s="161" t="s">
        <v>1</v>
      </c>
      <c r="F172" s="162" t="s">
        <v>217</v>
      </c>
      <c r="H172" s="163">
        <v>33.131999999999998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156</v>
      </c>
      <c r="AU172" s="161" t="s">
        <v>83</v>
      </c>
      <c r="AV172" s="13" t="s">
        <v>83</v>
      </c>
      <c r="AW172" s="13" t="s">
        <v>31</v>
      </c>
      <c r="AX172" s="13" t="s">
        <v>73</v>
      </c>
      <c r="AY172" s="161" t="s">
        <v>148</v>
      </c>
    </row>
    <row r="173" spans="1:65" s="13" customFormat="1" ht="10.199999999999999">
      <c r="B173" s="159"/>
      <c r="D173" s="160" t="s">
        <v>156</v>
      </c>
      <c r="E173" s="161" t="s">
        <v>1</v>
      </c>
      <c r="F173" s="162" t="s">
        <v>218</v>
      </c>
      <c r="H173" s="163">
        <v>28.288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156</v>
      </c>
      <c r="AU173" s="161" t="s">
        <v>83</v>
      </c>
      <c r="AV173" s="13" t="s">
        <v>83</v>
      </c>
      <c r="AW173" s="13" t="s">
        <v>31</v>
      </c>
      <c r="AX173" s="13" t="s">
        <v>73</v>
      </c>
      <c r="AY173" s="161" t="s">
        <v>148</v>
      </c>
    </row>
    <row r="174" spans="1:65" s="13" customFormat="1" ht="10.199999999999999">
      <c r="B174" s="159"/>
      <c r="D174" s="160" t="s">
        <v>156</v>
      </c>
      <c r="E174" s="161" t="s">
        <v>1</v>
      </c>
      <c r="F174" s="162" t="s">
        <v>219</v>
      </c>
      <c r="H174" s="163">
        <v>30.359999999999996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156</v>
      </c>
      <c r="AU174" s="161" t="s">
        <v>83</v>
      </c>
      <c r="AV174" s="13" t="s">
        <v>83</v>
      </c>
      <c r="AW174" s="13" t="s">
        <v>31</v>
      </c>
      <c r="AX174" s="13" t="s">
        <v>73</v>
      </c>
      <c r="AY174" s="161" t="s">
        <v>148</v>
      </c>
    </row>
    <row r="175" spans="1:65" s="13" customFormat="1" ht="10.199999999999999">
      <c r="B175" s="159"/>
      <c r="D175" s="160" t="s">
        <v>156</v>
      </c>
      <c r="E175" s="161" t="s">
        <v>1</v>
      </c>
      <c r="F175" s="162" t="s">
        <v>220</v>
      </c>
      <c r="H175" s="163">
        <v>32.911999999999999</v>
      </c>
      <c r="I175" s="164"/>
      <c r="L175" s="159"/>
      <c r="M175" s="165"/>
      <c r="N175" s="166"/>
      <c r="O175" s="166"/>
      <c r="P175" s="166"/>
      <c r="Q175" s="166"/>
      <c r="R175" s="166"/>
      <c r="S175" s="166"/>
      <c r="T175" s="167"/>
      <c r="AT175" s="161" t="s">
        <v>156</v>
      </c>
      <c r="AU175" s="161" t="s">
        <v>83</v>
      </c>
      <c r="AV175" s="13" t="s">
        <v>83</v>
      </c>
      <c r="AW175" s="13" t="s">
        <v>31</v>
      </c>
      <c r="AX175" s="13" t="s">
        <v>73</v>
      </c>
      <c r="AY175" s="161" t="s">
        <v>148</v>
      </c>
    </row>
    <row r="176" spans="1:65" s="13" customFormat="1" ht="10.199999999999999">
      <c r="B176" s="159"/>
      <c r="D176" s="160" t="s">
        <v>156</v>
      </c>
      <c r="E176" s="161" t="s">
        <v>1</v>
      </c>
      <c r="F176" s="162" t="s">
        <v>221</v>
      </c>
      <c r="H176" s="163">
        <v>32.472000000000001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156</v>
      </c>
      <c r="AU176" s="161" t="s">
        <v>83</v>
      </c>
      <c r="AV176" s="13" t="s">
        <v>83</v>
      </c>
      <c r="AW176" s="13" t="s">
        <v>31</v>
      </c>
      <c r="AX176" s="13" t="s">
        <v>73</v>
      </c>
      <c r="AY176" s="161" t="s">
        <v>148</v>
      </c>
    </row>
    <row r="177" spans="1:65" s="13" customFormat="1" ht="10.199999999999999">
      <c r="B177" s="159"/>
      <c r="D177" s="160" t="s">
        <v>156</v>
      </c>
      <c r="E177" s="161" t="s">
        <v>1</v>
      </c>
      <c r="F177" s="162" t="s">
        <v>222</v>
      </c>
      <c r="H177" s="163">
        <v>29.648</v>
      </c>
      <c r="I177" s="164"/>
      <c r="L177" s="159"/>
      <c r="M177" s="165"/>
      <c r="N177" s="166"/>
      <c r="O177" s="166"/>
      <c r="P177" s="166"/>
      <c r="Q177" s="166"/>
      <c r="R177" s="166"/>
      <c r="S177" s="166"/>
      <c r="T177" s="167"/>
      <c r="AT177" s="161" t="s">
        <v>156</v>
      </c>
      <c r="AU177" s="161" t="s">
        <v>83</v>
      </c>
      <c r="AV177" s="13" t="s">
        <v>83</v>
      </c>
      <c r="AW177" s="13" t="s">
        <v>31</v>
      </c>
      <c r="AX177" s="13" t="s">
        <v>73</v>
      </c>
      <c r="AY177" s="161" t="s">
        <v>148</v>
      </c>
    </row>
    <row r="178" spans="1:65" s="13" customFormat="1" ht="10.199999999999999">
      <c r="B178" s="159"/>
      <c r="D178" s="160" t="s">
        <v>156</v>
      </c>
      <c r="E178" s="161" t="s">
        <v>1</v>
      </c>
      <c r="F178" s="162" t="s">
        <v>223</v>
      </c>
      <c r="H178" s="163">
        <v>33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156</v>
      </c>
      <c r="AU178" s="161" t="s">
        <v>83</v>
      </c>
      <c r="AV178" s="13" t="s">
        <v>83</v>
      </c>
      <c r="AW178" s="13" t="s">
        <v>31</v>
      </c>
      <c r="AX178" s="13" t="s">
        <v>73</v>
      </c>
      <c r="AY178" s="161" t="s">
        <v>148</v>
      </c>
    </row>
    <row r="179" spans="1:65" s="13" customFormat="1" ht="10.199999999999999">
      <c r="B179" s="159"/>
      <c r="D179" s="160" t="s">
        <v>156</v>
      </c>
      <c r="E179" s="161" t="s">
        <v>1</v>
      </c>
      <c r="F179" s="162" t="s">
        <v>224</v>
      </c>
      <c r="H179" s="163">
        <v>31.823999999999998</v>
      </c>
      <c r="I179" s="164"/>
      <c r="L179" s="159"/>
      <c r="M179" s="165"/>
      <c r="N179" s="166"/>
      <c r="O179" s="166"/>
      <c r="P179" s="166"/>
      <c r="Q179" s="166"/>
      <c r="R179" s="166"/>
      <c r="S179" s="166"/>
      <c r="T179" s="167"/>
      <c r="AT179" s="161" t="s">
        <v>156</v>
      </c>
      <c r="AU179" s="161" t="s">
        <v>83</v>
      </c>
      <c r="AV179" s="13" t="s">
        <v>83</v>
      </c>
      <c r="AW179" s="13" t="s">
        <v>31</v>
      </c>
      <c r="AX179" s="13" t="s">
        <v>73</v>
      </c>
      <c r="AY179" s="161" t="s">
        <v>148</v>
      </c>
    </row>
    <row r="180" spans="1:65" s="13" customFormat="1" ht="10.199999999999999">
      <c r="B180" s="159"/>
      <c r="D180" s="160" t="s">
        <v>156</v>
      </c>
      <c r="E180" s="161" t="s">
        <v>1</v>
      </c>
      <c r="F180" s="162" t="s">
        <v>225</v>
      </c>
      <c r="H180" s="163">
        <v>33.527999999999999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156</v>
      </c>
      <c r="AU180" s="161" t="s">
        <v>83</v>
      </c>
      <c r="AV180" s="13" t="s">
        <v>83</v>
      </c>
      <c r="AW180" s="13" t="s">
        <v>31</v>
      </c>
      <c r="AX180" s="13" t="s">
        <v>73</v>
      </c>
      <c r="AY180" s="161" t="s">
        <v>148</v>
      </c>
    </row>
    <row r="181" spans="1:65" s="14" customFormat="1" ht="10.199999999999999">
      <c r="B181" s="168"/>
      <c r="D181" s="160" t="s">
        <v>156</v>
      </c>
      <c r="E181" s="169" t="s">
        <v>1</v>
      </c>
      <c r="F181" s="170" t="s">
        <v>182</v>
      </c>
      <c r="H181" s="171">
        <v>347.66</v>
      </c>
      <c r="I181" s="172"/>
      <c r="L181" s="168"/>
      <c r="M181" s="173"/>
      <c r="N181" s="174"/>
      <c r="O181" s="174"/>
      <c r="P181" s="174"/>
      <c r="Q181" s="174"/>
      <c r="R181" s="174"/>
      <c r="S181" s="174"/>
      <c r="T181" s="175"/>
      <c r="AT181" s="169" t="s">
        <v>156</v>
      </c>
      <c r="AU181" s="169" t="s">
        <v>83</v>
      </c>
      <c r="AV181" s="14" t="s">
        <v>154</v>
      </c>
      <c r="AW181" s="14" t="s">
        <v>31</v>
      </c>
      <c r="AX181" s="14" t="s">
        <v>81</v>
      </c>
      <c r="AY181" s="169" t="s">
        <v>148</v>
      </c>
    </row>
    <row r="182" spans="1:65" s="2" customFormat="1" ht="24.15" customHeight="1">
      <c r="A182" s="32"/>
      <c r="B182" s="144"/>
      <c r="C182" s="145" t="s">
        <v>226</v>
      </c>
      <c r="D182" s="145" t="s">
        <v>150</v>
      </c>
      <c r="E182" s="146" t="s">
        <v>227</v>
      </c>
      <c r="F182" s="147" t="s">
        <v>228</v>
      </c>
      <c r="G182" s="148" t="s">
        <v>205</v>
      </c>
      <c r="H182" s="149">
        <v>96.488</v>
      </c>
      <c r="I182" s="150"/>
      <c r="J182" s="151">
        <f>ROUND(I182*H182,2)</f>
        <v>0</v>
      </c>
      <c r="K182" s="152"/>
      <c r="L182" s="33"/>
      <c r="M182" s="153" t="s">
        <v>1</v>
      </c>
      <c r="N182" s="154" t="s">
        <v>38</v>
      </c>
      <c r="O182" s="58"/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7" t="s">
        <v>154</v>
      </c>
      <c r="AT182" s="157" t="s">
        <v>150</v>
      </c>
      <c r="AU182" s="157" t="s">
        <v>83</v>
      </c>
      <c r="AY182" s="17" t="s">
        <v>148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7" t="s">
        <v>81</v>
      </c>
      <c r="BK182" s="158">
        <f>ROUND(I182*H182,2)</f>
        <v>0</v>
      </c>
      <c r="BL182" s="17" t="s">
        <v>154</v>
      </c>
      <c r="BM182" s="157" t="s">
        <v>229</v>
      </c>
    </row>
    <row r="183" spans="1:65" s="2" customFormat="1" ht="24.15" customHeight="1">
      <c r="A183" s="32"/>
      <c r="B183" s="144"/>
      <c r="C183" s="145" t="s">
        <v>230</v>
      </c>
      <c r="D183" s="145" t="s">
        <v>150</v>
      </c>
      <c r="E183" s="146" t="s">
        <v>231</v>
      </c>
      <c r="F183" s="147" t="s">
        <v>232</v>
      </c>
      <c r="G183" s="148" t="s">
        <v>205</v>
      </c>
      <c r="H183" s="149">
        <v>347.66</v>
      </c>
      <c r="I183" s="150"/>
      <c r="J183" s="151">
        <f>ROUND(I183*H183,2)</f>
        <v>0</v>
      </c>
      <c r="K183" s="152"/>
      <c r="L183" s="33"/>
      <c r="M183" s="153" t="s">
        <v>1</v>
      </c>
      <c r="N183" s="154" t="s">
        <v>38</v>
      </c>
      <c r="O183" s="58"/>
      <c r="P183" s="155">
        <f>O183*H183</f>
        <v>0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7" t="s">
        <v>154</v>
      </c>
      <c r="AT183" s="157" t="s">
        <v>150</v>
      </c>
      <c r="AU183" s="157" t="s">
        <v>83</v>
      </c>
      <c r="AY183" s="17" t="s">
        <v>148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7" t="s">
        <v>81</v>
      </c>
      <c r="BK183" s="158">
        <f>ROUND(I183*H183,2)</f>
        <v>0</v>
      </c>
      <c r="BL183" s="17" t="s">
        <v>154</v>
      </c>
      <c r="BM183" s="157" t="s">
        <v>233</v>
      </c>
    </row>
    <row r="184" spans="1:65" s="2" customFormat="1" ht="33" customHeight="1">
      <c r="A184" s="32"/>
      <c r="B184" s="144"/>
      <c r="C184" s="145" t="s">
        <v>234</v>
      </c>
      <c r="D184" s="145" t="s">
        <v>150</v>
      </c>
      <c r="E184" s="146" t="s">
        <v>235</v>
      </c>
      <c r="F184" s="147" t="s">
        <v>236</v>
      </c>
      <c r="G184" s="148" t="s">
        <v>165</v>
      </c>
      <c r="H184" s="149">
        <v>92.832999999999998</v>
      </c>
      <c r="I184" s="150"/>
      <c r="J184" s="151">
        <f>ROUND(I184*H184,2)</f>
        <v>0</v>
      </c>
      <c r="K184" s="152"/>
      <c r="L184" s="33"/>
      <c r="M184" s="153" t="s">
        <v>1</v>
      </c>
      <c r="N184" s="154" t="s">
        <v>38</v>
      </c>
      <c r="O184" s="58"/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7" t="s">
        <v>154</v>
      </c>
      <c r="AT184" s="157" t="s">
        <v>150</v>
      </c>
      <c r="AU184" s="157" t="s">
        <v>83</v>
      </c>
      <c r="AY184" s="17" t="s">
        <v>148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7" t="s">
        <v>81</v>
      </c>
      <c r="BK184" s="158">
        <f>ROUND(I184*H184,2)</f>
        <v>0</v>
      </c>
      <c r="BL184" s="17" t="s">
        <v>154</v>
      </c>
      <c r="BM184" s="157" t="s">
        <v>237</v>
      </c>
    </row>
    <row r="185" spans="1:65" s="13" customFormat="1" ht="10.199999999999999">
      <c r="B185" s="159"/>
      <c r="D185" s="160" t="s">
        <v>156</v>
      </c>
      <c r="E185" s="161" t="s">
        <v>1</v>
      </c>
      <c r="F185" s="162" t="s">
        <v>238</v>
      </c>
      <c r="H185" s="163">
        <v>42.587000000000003</v>
      </c>
      <c r="I185" s="164"/>
      <c r="L185" s="159"/>
      <c r="M185" s="165"/>
      <c r="N185" s="166"/>
      <c r="O185" s="166"/>
      <c r="P185" s="166"/>
      <c r="Q185" s="166"/>
      <c r="R185" s="166"/>
      <c r="S185" s="166"/>
      <c r="T185" s="167"/>
      <c r="AT185" s="161" t="s">
        <v>156</v>
      </c>
      <c r="AU185" s="161" t="s">
        <v>83</v>
      </c>
      <c r="AV185" s="13" t="s">
        <v>83</v>
      </c>
      <c r="AW185" s="13" t="s">
        <v>31</v>
      </c>
      <c r="AX185" s="13" t="s">
        <v>73</v>
      </c>
      <c r="AY185" s="161" t="s">
        <v>148</v>
      </c>
    </row>
    <row r="186" spans="1:65" s="13" customFormat="1" ht="10.199999999999999">
      <c r="B186" s="159"/>
      <c r="D186" s="160" t="s">
        <v>156</v>
      </c>
      <c r="E186" s="161" t="s">
        <v>1</v>
      </c>
      <c r="F186" s="162" t="s">
        <v>239</v>
      </c>
      <c r="H186" s="163">
        <v>40.783999999999999</v>
      </c>
      <c r="I186" s="164"/>
      <c r="L186" s="159"/>
      <c r="M186" s="165"/>
      <c r="N186" s="166"/>
      <c r="O186" s="166"/>
      <c r="P186" s="166"/>
      <c r="Q186" s="166"/>
      <c r="R186" s="166"/>
      <c r="S186" s="166"/>
      <c r="T186" s="167"/>
      <c r="AT186" s="161" t="s">
        <v>156</v>
      </c>
      <c r="AU186" s="161" t="s">
        <v>83</v>
      </c>
      <c r="AV186" s="13" t="s">
        <v>83</v>
      </c>
      <c r="AW186" s="13" t="s">
        <v>31</v>
      </c>
      <c r="AX186" s="13" t="s">
        <v>73</v>
      </c>
      <c r="AY186" s="161" t="s">
        <v>148</v>
      </c>
    </row>
    <row r="187" spans="1:65" s="13" customFormat="1" ht="10.199999999999999">
      <c r="B187" s="159"/>
      <c r="D187" s="160" t="s">
        <v>156</v>
      </c>
      <c r="E187" s="161" t="s">
        <v>1</v>
      </c>
      <c r="F187" s="162" t="s">
        <v>240</v>
      </c>
      <c r="H187" s="163">
        <v>9.4619999999999997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156</v>
      </c>
      <c r="AU187" s="161" t="s">
        <v>83</v>
      </c>
      <c r="AV187" s="13" t="s">
        <v>83</v>
      </c>
      <c r="AW187" s="13" t="s">
        <v>31</v>
      </c>
      <c r="AX187" s="13" t="s">
        <v>73</v>
      </c>
      <c r="AY187" s="161" t="s">
        <v>148</v>
      </c>
    </row>
    <row r="188" spans="1:65" s="14" customFormat="1" ht="10.199999999999999">
      <c r="B188" s="168"/>
      <c r="D188" s="160" t="s">
        <v>156</v>
      </c>
      <c r="E188" s="169" t="s">
        <v>1</v>
      </c>
      <c r="F188" s="170" t="s">
        <v>182</v>
      </c>
      <c r="H188" s="171">
        <v>92.833000000000013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156</v>
      </c>
      <c r="AU188" s="169" t="s">
        <v>83</v>
      </c>
      <c r="AV188" s="14" t="s">
        <v>154</v>
      </c>
      <c r="AW188" s="14" t="s">
        <v>31</v>
      </c>
      <c r="AX188" s="14" t="s">
        <v>81</v>
      </c>
      <c r="AY188" s="169" t="s">
        <v>148</v>
      </c>
    </row>
    <row r="189" spans="1:65" s="2" customFormat="1" ht="37.799999999999997" customHeight="1">
      <c r="A189" s="32"/>
      <c r="B189" s="144"/>
      <c r="C189" s="145" t="s">
        <v>241</v>
      </c>
      <c r="D189" s="145" t="s">
        <v>150</v>
      </c>
      <c r="E189" s="146" t="s">
        <v>242</v>
      </c>
      <c r="F189" s="147" t="s">
        <v>243</v>
      </c>
      <c r="G189" s="148" t="s">
        <v>165</v>
      </c>
      <c r="H189" s="149">
        <v>1856.66</v>
      </c>
      <c r="I189" s="150"/>
      <c r="J189" s="151">
        <f>ROUND(I189*H189,2)</f>
        <v>0</v>
      </c>
      <c r="K189" s="152"/>
      <c r="L189" s="33"/>
      <c r="M189" s="153" t="s">
        <v>1</v>
      </c>
      <c r="N189" s="154" t="s">
        <v>38</v>
      </c>
      <c r="O189" s="58"/>
      <c r="P189" s="155">
        <f>O189*H189</f>
        <v>0</v>
      </c>
      <c r="Q189" s="155">
        <v>0</v>
      </c>
      <c r="R189" s="155">
        <f>Q189*H189</f>
        <v>0</v>
      </c>
      <c r="S189" s="155">
        <v>0</v>
      </c>
      <c r="T189" s="15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7" t="s">
        <v>154</v>
      </c>
      <c r="AT189" s="157" t="s">
        <v>150</v>
      </c>
      <c r="AU189" s="157" t="s">
        <v>83</v>
      </c>
      <c r="AY189" s="17" t="s">
        <v>148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7" t="s">
        <v>81</v>
      </c>
      <c r="BK189" s="158">
        <f>ROUND(I189*H189,2)</f>
        <v>0</v>
      </c>
      <c r="BL189" s="17" t="s">
        <v>154</v>
      </c>
      <c r="BM189" s="157" t="s">
        <v>244</v>
      </c>
    </row>
    <row r="190" spans="1:65" s="13" customFormat="1" ht="10.199999999999999">
      <c r="B190" s="159"/>
      <c r="D190" s="160" t="s">
        <v>156</v>
      </c>
      <c r="F190" s="162" t="s">
        <v>245</v>
      </c>
      <c r="H190" s="163">
        <v>1856.66</v>
      </c>
      <c r="I190" s="164"/>
      <c r="L190" s="159"/>
      <c r="M190" s="165"/>
      <c r="N190" s="166"/>
      <c r="O190" s="166"/>
      <c r="P190" s="166"/>
      <c r="Q190" s="166"/>
      <c r="R190" s="166"/>
      <c r="S190" s="166"/>
      <c r="T190" s="167"/>
      <c r="AT190" s="161" t="s">
        <v>156</v>
      </c>
      <c r="AU190" s="161" t="s">
        <v>83</v>
      </c>
      <c r="AV190" s="13" t="s">
        <v>83</v>
      </c>
      <c r="AW190" s="13" t="s">
        <v>3</v>
      </c>
      <c r="AX190" s="13" t="s">
        <v>81</v>
      </c>
      <c r="AY190" s="161" t="s">
        <v>148</v>
      </c>
    </row>
    <row r="191" spans="1:65" s="2" customFormat="1" ht="24.15" customHeight="1">
      <c r="A191" s="32"/>
      <c r="B191" s="144"/>
      <c r="C191" s="145" t="s">
        <v>246</v>
      </c>
      <c r="D191" s="145" t="s">
        <v>150</v>
      </c>
      <c r="E191" s="146" t="s">
        <v>247</v>
      </c>
      <c r="F191" s="147" t="s">
        <v>248</v>
      </c>
      <c r="G191" s="148" t="s">
        <v>165</v>
      </c>
      <c r="H191" s="149">
        <v>92.832999999999998</v>
      </c>
      <c r="I191" s="150"/>
      <c r="J191" s="151">
        <f>ROUND(I191*H191,2)</f>
        <v>0</v>
      </c>
      <c r="K191" s="152"/>
      <c r="L191" s="33"/>
      <c r="M191" s="153" t="s">
        <v>1</v>
      </c>
      <c r="N191" s="154" t="s">
        <v>38</v>
      </c>
      <c r="O191" s="58"/>
      <c r="P191" s="155">
        <f>O191*H191</f>
        <v>0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7" t="s">
        <v>154</v>
      </c>
      <c r="AT191" s="157" t="s">
        <v>150</v>
      </c>
      <c r="AU191" s="157" t="s">
        <v>83</v>
      </c>
      <c r="AY191" s="17" t="s">
        <v>148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7" t="s">
        <v>81</v>
      </c>
      <c r="BK191" s="158">
        <f>ROUND(I191*H191,2)</f>
        <v>0</v>
      </c>
      <c r="BL191" s="17" t="s">
        <v>154</v>
      </c>
      <c r="BM191" s="157" t="s">
        <v>249</v>
      </c>
    </row>
    <row r="192" spans="1:65" s="2" customFormat="1" ht="16.5" customHeight="1">
      <c r="A192" s="32"/>
      <c r="B192" s="144"/>
      <c r="C192" s="145" t="s">
        <v>250</v>
      </c>
      <c r="D192" s="145" t="s">
        <v>150</v>
      </c>
      <c r="E192" s="146" t="s">
        <v>251</v>
      </c>
      <c r="F192" s="147" t="s">
        <v>252</v>
      </c>
      <c r="G192" s="148" t="s">
        <v>165</v>
      </c>
      <c r="H192" s="149">
        <v>92.832999999999998</v>
      </c>
      <c r="I192" s="150"/>
      <c r="J192" s="151">
        <f>ROUND(I192*H192,2)</f>
        <v>0</v>
      </c>
      <c r="K192" s="152"/>
      <c r="L192" s="33"/>
      <c r="M192" s="153" t="s">
        <v>1</v>
      </c>
      <c r="N192" s="154" t="s">
        <v>38</v>
      </c>
      <c r="O192" s="58"/>
      <c r="P192" s="155">
        <f>O192*H192</f>
        <v>0</v>
      </c>
      <c r="Q192" s="155">
        <v>0</v>
      </c>
      <c r="R192" s="155">
        <f>Q192*H192</f>
        <v>0</v>
      </c>
      <c r="S192" s="155">
        <v>0</v>
      </c>
      <c r="T192" s="15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7" t="s">
        <v>154</v>
      </c>
      <c r="AT192" s="157" t="s">
        <v>150</v>
      </c>
      <c r="AU192" s="157" t="s">
        <v>83</v>
      </c>
      <c r="AY192" s="17" t="s">
        <v>148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81</v>
      </c>
      <c r="BK192" s="158">
        <f>ROUND(I192*H192,2)</f>
        <v>0</v>
      </c>
      <c r="BL192" s="17" t="s">
        <v>154</v>
      </c>
      <c r="BM192" s="157" t="s">
        <v>253</v>
      </c>
    </row>
    <row r="193" spans="1:65" s="2" customFormat="1" ht="33" customHeight="1">
      <c r="A193" s="32"/>
      <c r="B193" s="144"/>
      <c r="C193" s="145" t="s">
        <v>254</v>
      </c>
      <c r="D193" s="145" t="s">
        <v>150</v>
      </c>
      <c r="E193" s="146" t="s">
        <v>255</v>
      </c>
      <c r="F193" s="147" t="s">
        <v>256</v>
      </c>
      <c r="G193" s="148" t="s">
        <v>257</v>
      </c>
      <c r="H193" s="149">
        <v>167.09899999999999</v>
      </c>
      <c r="I193" s="150"/>
      <c r="J193" s="151">
        <f>ROUND(I193*H193,2)</f>
        <v>0</v>
      </c>
      <c r="K193" s="152"/>
      <c r="L193" s="33"/>
      <c r="M193" s="153" t="s">
        <v>1</v>
      </c>
      <c r="N193" s="154" t="s">
        <v>38</v>
      </c>
      <c r="O193" s="58"/>
      <c r="P193" s="155">
        <f>O193*H193</f>
        <v>0</v>
      </c>
      <c r="Q193" s="155">
        <v>0</v>
      </c>
      <c r="R193" s="155">
        <f>Q193*H193</f>
        <v>0</v>
      </c>
      <c r="S193" s="155">
        <v>0</v>
      </c>
      <c r="T193" s="156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7" t="s">
        <v>154</v>
      </c>
      <c r="AT193" s="157" t="s">
        <v>150</v>
      </c>
      <c r="AU193" s="157" t="s">
        <v>83</v>
      </c>
      <c r="AY193" s="17" t="s">
        <v>148</v>
      </c>
      <c r="BE193" s="158">
        <f>IF(N193="základní",J193,0)</f>
        <v>0</v>
      </c>
      <c r="BF193" s="158">
        <f>IF(N193="snížená",J193,0)</f>
        <v>0</v>
      </c>
      <c r="BG193" s="158">
        <f>IF(N193="zákl. přenesená",J193,0)</f>
        <v>0</v>
      </c>
      <c r="BH193" s="158">
        <f>IF(N193="sníž. přenesená",J193,0)</f>
        <v>0</v>
      </c>
      <c r="BI193" s="158">
        <f>IF(N193="nulová",J193,0)</f>
        <v>0</v>
      </c>
      <c r="BJ193" s="17" t="s">
        <v>81</v>
      </c>
      <c r="BK193" s="158">
        <f>ROUND(I193*H193,2)</f>
        <v>0</v>
      </c>
      <c r="BL193" s="17" t="s">
        <v>154</v>
      </c>
      <c r="BM193" s="157" t="s">
        <v>258</v>
      </c>
    </row>
    <row r="194" spans="1:65" s="13" customFormat="1" ht="10.199999999999999">
      <c r="B194" s="159"/>
      <c r="D194" s="160" t="s">
        <v>156</v>
      </c>
      <c r="F194" s="162" t="s">
        <v>259</v>
      </c>
      <c r="H194" s="163">
        <v>167.09899999999999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156</v>
      </c>
      <c r="AU194" s="161" t="s">
        <v>83</v>
      </c>
      <c r="AV194" s="13" t="s">
        <v>83</v>
      </c>
      <c r="AW194" s="13" t="s">
        <v>3</v>
      </c>
      <c r="AX194" s="13" t="s">
        <v>81</v>
      </c>
      <c r="AY194" s="161" t="s">
        <v>148</v>
      </c>
    </row>
    <row r="195" spans="1:65" s="2" customFormat="1" ht="24.15" customHeight="1">
      <c r="A195" s="32"/>
      <c r="B195" s="144"/>
      <c r="C195" s="145" t="s">
        <v>260</v>
      </c>
      <c r="D195" s="145" t="s">
        <v>150</v>
      </c>
      <c r="E195" s="146" t="s">
        <v>261</v>
      </c>
      <c r="F195" s="147" t="s">
        <v>262</v>
      </c>
      <c r="G195" s="148" t="s">
        <v>165</v>
      </c>
      <c r="H195" s="149">
        <v>147.82599999999999</v>
      </c>
      <c r="I195" s="150"/>
      <c r="J195" s="151">
        <f>ROUND(I195*H195,2)</f>
        <v>0</v>
      </c>
      <c r="K195" s="152"/>
      <c r="L195" s="33"/>
      <c r="M195" s="153" t="s">
        <v>1</v>
      </c>
      <c r="N195" s="154" t="s">
        <v>38</v>
      </c>
      <c r="O195" s="58"/>
      <c r="P195" s="155">
        <f>O195*H195</f>
        <v>0</v>
      </c>
      <c r="Q195" s="155">
        <v>0</v>
      </c>
      <c r="R195" s="155">
        <f>Q195*H195</f>
        <v>0</v>
      </c>
      <c r="S195" s="155">
        <v>0</v>
      </c>
      <c r="T195" s="15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7" t="s">
        <v>154</v>
      </c>
      <c r="AT195" s="157" t="s">
        <v>150</v>
      </c>
      <c r="AU195" s="157" t="s">
        <v>83</v>
      </c>
      <c r="AY195" s="17" t="s">
        <v>148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7" t="s">
        <v>81</v>
      </c>
      <c r="BK195" s="158">
        <f>ROUND(I195*H195,2)</f>
        <v>0</v>
      </c>
      <c r="BL195" s="17" t="s">
        <v>154</v>
      </c>
      <c r="BM195" s="157" t="s">
        <v>263</v>
      </c>
    </row>
    <row r="196" spans="1:65" s="13" customFormat="1" ht="10.199999999999999">
      <c r="B196" s="159"/>
      <c r="D196" s="160" t="s">
        <v>156</v>
      </c>
      <c r="E196" s="161" t="s">
        <v>1</v>
      </c>
      <c r="F196" s="162" t="s">
        <v>264</v>
      </c>
      <c r="H196" s="163">
        <v>199.86600000000001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156</v>
      </c>
      <c r="AU196" s="161" t="s">
        <v>83</v>
      </c>
      <c r="AV196" s="13" t="s">
        <v>83</v>
      </c>
      <c r="AW196" s="13" t="s">
        <v>31</v>
      </c>
      <c r="AX196" s="13" t="s">
        <v>73</v>
      </c>
      <c r="AY196" s="161" t="s">
        <v>148</v>
      </c>
    </row>
    <row r="197" spans="1:65" s="13" customFormat="1" ht="10.199999999999999">
      <c r="B197" s="159"/>
      <c r="D197" s="160" t="s">
        <v>156</v>
      </c>
      <c r="E197" s="161" t="s">
        <v>1</v>
      </c>
      <c r="F197" s="162" t="s">
        <v>265</v>
      </c>
      <c r="H197" s="163">
        <v>-42.578000000000003</v>
      </c>
      <c r="I197" s="164"/>
      <c r="L197" s="159"/>
      <c r="M197" s="165"/>
      <c r="N197" s="166"/>
      <c r="O197" s="166"/>
      <c r="P197" s="166"/>
      <c r="Q197" s="166"/>
      <c r="R197" s="166"/>
      <c r="S197" s="166"/>
      <c r="T197" s="167"/>
      <c r="AT197" s="161" t="s">
        <v>156</v>
      </c>
      <c r="AU197" s="161" t="s">
        <v>83</v>
      </c>
      <c r="AV197" s="13" t="s">
        <v>83</v>
      </c>
      <c r="AW197" s="13" t="s">
        <v>31</v>
      </c>
      <c r="AX197" s="13" t="s">
        <v>73</v>
      </c>
      <c r="AY197" s="161" t="s">
        <v>148</v>
      </c>
    </row>
    <row r="198" spans="1:65" s="13" customFormat="1" ht="10.199999999999999">
      <c r="B198" s="159"/>
      <c r="D198" s="160" t="s">
        <v>156</v>
      </c>
      <c r="E198" s="161" t="s">
        <v>1</v>
      </c>
      <c r="F198" s="162" t="s">
        <v>266</v>
      </c>
      <c r="H198" s="163">
        <v>-9.4619999999999997</v>
      </c>
      <c r="I198" s="164"/>
      <c r="L198" s="159"/>
      <c r="M198" s="165"/>
      <c r="N198" s="166"/>
      <c r="O198" s="166"/>
      <c r="P198" s="166"/>
      <c r="Q198" s="166"/>
      <c r="R198" s="166"/>
      <c r="S198" s="166"/>
      <c r="T198" s="167"/>
      <c r="AT198" s="161" t="s">
        <v>156</v>
      </c>
      <c r="AU198" s="161" t="s">
        <v>83</v>
      </c>
      <c r="AV198" s="13" t="s">
        <v>83</v>
      </c>
      <c r="AW198" s="13" t="s">
        <v>31</v>
      </c>
      <c r="AX198" s="13" t="s">
        <v>73</v>
      </c>
      <c r="AY198" s="161" t="s">
        <v>148</v>
      </c>
    </row>
    <row r="199" spans="1:65" s="14" customFormat="1" ht="10.199999999999999">
      <c r="B199" s="168"/>
      <c r="D199" s="160" t="s">
        <v>156</v>
      </c>
      <c r="E199" s="169" t="s">
        <v>1</v>
      </c>
      <c r="F199" s="170" t="s">
        <v>182</v>
      </c>
      <c r="H199" s="171">
        <v>147.82600000000002</v>
      </c>
      <c r="I199" s="172"/>
      <c r="L199" s="168"/>
      <c r="M199" s="173"/>
      <c r="N199" s="174"/>
      <c r="O199" s="174"/>
      <c r="P199" s="174"/>
      <c r="Q199" s="174"/>
      <c r="R199" s="174"/>
      <c r="S199" s="174"/>
      <c r="T199" s="175"/>
      <c r="AT199" s="169" t="s">
        <v>156</v>
      </c>
      <c r="AU199" s="169" t="s">
        <v>83</v>
      </c>
      <c r="AV199" s="14" t="s">
        <v>154</v>
      </c>
      <c r="AW199" s="14" t="s">
        <v>31</v>
      </c>
      <c r="AX199" s="14" t="s">
        <v>81</v>
      </c>
      <c r="AY199" s="169" t="s">
        <v>148</v>
      </c>
    </row>
    <row r="200" spans="1:65" s="2" customFormat="1" ht="16.5" customHeight="1">
      <c r="A200" s="32"/>
      <c r="B200" s="144"/>
      <c r="C200" s="176" t="s">
        <v>8</v>
      </c>
      <c r="D200" s="176" t="s">
        <v>267</v>
      </c>
      <c r="E200" s="177" t="s">
        <v>268</v>
      </c>
      <c r="F200" s="178" t="s">
        <v>269</v>
      </c>
      <c r="G200" s="179" t="s">
        <v>257</v>
      </c>
      <c r="H200" s="180">
        <v>73.411000000000001</v>
      </c>
      <c r="I200" s="181"/>
      <c r="J200" s="182">
        <f>ROUND(I200*H200,2)</f>
        <v>0</v>
      </c>
      <c r="K200" s="183"/>
      <c r="L200" s="184"/>
      <c r="M200" s="185" t="s">
        <v>1</v>
      </c>
      <c r="N200" s="186" t="s">
        <v>38</v>
      </c>
      <c r="O200" s="58"/>
      <c r="P200" s="155">
        <f>O200*H200</f>
        <v>0</v>
      </c>
      <c r="Q200" s="155">
        <v>1</v>
      </c>
      <c r="R200" s="155">
        <f>Q200*H200</f>
        <v>73.411000000000001</v>
      </c>
      <c r="S200" s="155">
        <v>0</v>
      </c>
      <c r="T200" s="15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7" t="s">
        <v>230</v>
      </c>
      <c r="AT200" s="157" t="s">
        <v>267</v>
      </c>
      <c r="AU200" s="157" t="s">
        <v>83</v>
      </c>
      <c r="AY200" s="17" t="s">
        <v>148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7" t="s">
        <v>81</v>
      </c>
      <c r="BK200" s="158">
        <f>ROUND(I200*H200,2)</f>
        <v>0</v>
      </c>
      <c r="BL200" s="17" t="s">
        <v>154</v>
      </c>
      <c r="BM200" s="157" t="s">
        <v>270</v>
      </c>
    </row>
    <row r="201" spans="1:65" s="13" customFormat="1" ht="10.199999999999999">
      <c r="B201" s="159"/>
      <c r="D201" s="160" t="s">
        <v>156</v>
      </c>
      <c r="E201" s="161" t="s">
        <v>1</v>
      </c>
      <c r="F201" s="162" t="s">
        <v>271</v>
      </c>
      <c r="H201" s="163">
        <v>1.278</v>
      </c>
      <c r="I201" s="164"/>
      <c r="L201" s="159"/>
      <c r="M201" s="165"/>
      <c r="N201" s="166"/>
      <c r="O201" s="166"/>
      <c r="P201" s="166"/>
      <c r="Q201" s="166"/>
      <c r="R201" s="166"/>
      <c r="S201" s="166"/>
      <c r="T201" s="167"/>
      <c r="AT201" s="161" t="s">
        <v>156</v>
      </c>
      <c r="AU201" s="161" t="s">
        <v>83</v>
      </c>
      <c r="AV201" s="13" t="s">
        <v>83</v>
      </c>
      <c r="AW201" s="13" t="s">
        <v>31</v>
      </c>
      <c r="AX201" s="13" t="s">
        <v>73</v>
      </c>
      <c r="AY201" s="161" t="s">
        <v>148</v>
      </c>
    </row>
    <row r="202" spans="1:65" s="13" customFormat="1" ht="10.199999999999999">
      <c r="B202" s="159"/>
      <c r="D202" s="160" t="s">
        <v>156</v>
      </c>
      <c r="E202" s="161" t="s">
        <v>1</v>
      </c>
      <c r="F202" s="162" t="s">
        <v>272</v>
      </c>
      <c r="H202" s="163">
        <v>1.458</v>
      </c>
      <c r="I202" s="164"/>
      <c r="L202" s="159"/>
      <c r="M202" s="165"/>
      <c r="N202" s="166"/>
      <c r="O202" s="166"/>
      <c r="P202" s="166"/>
      <c r="Q202" s="166"/>
      <c r="R202" s="166"/>
      <c r="S202" s="166"/>
      <c r="T202" s="167"/>
      <c r="AT202" s="161" t="s">
        <v>156</v>
      </c>
      <c r="AU202" s="161" t="s">
        <v>83</v>
      </c>
      <c r="AV202" s="13" t="s">
        <v>83</v>
      </c>
      <c r="AW202" s="13" t="s">
        <v>31</v>
      </c>
      <c r="AX202" s="13" t="s">
        <v>73</v>
      </c>
      <c r="AY202" s="161" t="s">
        <v>148</v>
      </c>
    </row>
    <row r="203" spans="1:65" s="13" customFormat="1" ht="10.199999999999999">
      <c r="B203" s="159"/>
      <c r="D203" s="160" t="s">
        <v>156</v>
      </c>
      <c r="E203" s="161" t="s">
        <v>1</v>
      </c>
      <c r="F203" s="162" t="s">
        <v>273</v>
      </c>
      <c r="H203" s="163">
        <v>2.286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156</v>
      </c>
      <c r="AU203" s="161" t="s">
        <v>83</v>
      </c>
      <c r="AV203" s="13" t="s">
        <v>83</v>
      </c>
      <c r="AW203" s="13" t="s">
        <v>31</v>
      </c>
      <c r="AX203" s="13" t="s">
        <v>73</v>
      </c>
      <c r="AY203" s="161" t="s">
        <v>148</v>
      </c>
    </row>
    <row r="204" spans="1:65" s="13" customFormat="1" ht="10.199999999999999">
      <c r="B204" s="159"/>
      <c r="D204" s="160" t="s">
        <v>156</v>
      </c>
      <c r="E204" s="161" t="s">
        <v>1</v>
      </c>
      <c r="F204" s="162" t="s">
        <v>274</v>
      </c>
      <c r="H204" s="163">
        <v>2.2275000000000005</v>
      </c>
      <c r="I204" s="164"/>
      <c r="L204" s="159"/>
      <c r="M204" s="165"/>
      <c r="N204" s="166"/>
      <c r="O204" s="166"/>
      <c r="P204" s="166"/>
      <c r="Q204" s="166"/>
      <c r="R204" s="166"/>
      <c r="S204" s="166"/>
      <c r="T204" s="167"/>
      <c r="AT204" s="161" t="s">
        <v>156</v>
      </c>
      <c r="AU204" s="161" t="s">
        <v>83</v>
      </c>
      <c r="AV204" s="13" t="s">
        <v>83</v>
      </c>
      <c r="AW204" s="13" t="s">
        <v>31</v>
      </c>
      <c r="AX204" s="13" t="s">
        <v>73</v>
      </c>
      <c r="AY204" s="161" t="s">
        <v>148</v>
      </c>
    </row>
    <row r="205" spans="1:65" s="13" customFormat="1" ht="10.199999999999999">
      <c r="B205" s="159"/>
      <c r="D205" s="160" t="s">
        <v>156</v>
      </c>
      <c r="E205" s="161" t="s">
        <v>1</v>
      </c>
      <c r="F205" s="162" t="s">
        <v>275</v>
      </c>
      <c r="H205" s="163">
        <v>3.4379999999999997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156</v>
      </c>
      <c r="AU205" s="161" t="s">
        <v>83</v>
      </c>
      <c r="AV205" s="13" t="s">
        <v>83</v>
      </c>
      <c r="AW205" s="13" t="s">
        <v>31</v>
      </c>
      <c r="AX205" s="13" t="s">
        <v>73</v>
      </c>
      <c r="AY205" s="161" t="s">
        <v>148</v>
      </c>
    </row>
    <row r="206" spans="1:65" s="13" customFormat="1" ht="10.199999999999999">
      <c r="B206" s="159"/>
      <c r="D206" s="160" t="s">
        <v>156</v>
      </c>
      <c r="E206" s="161" t="s">
        <v>1</v>
      </c>
      <c r="F206" s="162" t="s">
        <v>276</v>
      </c>
      <c r="H206" s="163">
        <v>2.6459999999999999</v>
      </c>
      <c r="I206" s="164"/>
      <c r="L206" s="159"/>
      <c r="M206" s="165"/>
      <c r="N206" s="166"/>
      <c r="O206" s="166"/>
      <c r="P206" s="166"/>
      <c r="Q206" s="166"/>
      <c r="R206" s="166"/>
      <c r="S206" s="166"/>
      <c r="T206" s="167"/>
      <c r="AT206" s="161" t="s">
        <v>156</v>
      </c>
      <c r="AU206" s="161" t="s">
        <v>83</v>
      </c>
      <c r="AV206" s="13" t="s">
        <v>83</v>
      </c>
      <c r="AW206" s="13" t="s">
        <v>31</v>
      </c>
      <c r="AX206" s="13" t="s">
        <v>73</v>
      </c>
      <c r="AY206" s="161" t="s">
        <v>148</v>
      </c>
    </row>
    <row r="207" spans="1:65" s="13" customFormat="1" ht="10.199999999999999">
      <c r="B207" s="159"/>
      <c r="D207" s="160" t="s">
        <v>156</v>
      </c>
      <c r="E207" s="161" t="s">
        <v>1</v>
      </c>
      <c r="F207" s="162" t="s">
        <v>277</v>
      </c>
      <c r="H207" s="163">
        <v>2.754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156</v>
      </c>
      <c r="AU207" s="161" t="s">
        <v>83</v>
      </c>
      <c r="AV207" s="13" t="s">
        <v>83</v>
      </c>
      <c r="AW207" s="13" t="s">
        <v>31</v>
      </c>
      <c r="AX207" s="13" t="s">
        <v>73</v>
      </c>
      <c r="AY207" s="161" t="s">
        <v>148</v>
      </c>
    </row>
    <row r="208" spans="1:65" s="13" customFormat="1" ht="10.199999999999999">
      <c r="B208" s="159"/>
      <c r="D208" s="160" t="s">
        <v>156</v>
      </c>
      <c r="E208" s="161" t="s">
        <v>1</v>
      </c>
      <c r="F208" s="162" t="s">
        <v>278</v>
      </c>
      <c r="H208" s="163">
        <v>2.3624999999999998</v>
      </c>
      <c r="I208" s="164"/>
      <c r="L208" s="159"/>
      <c r="M208" s="165"/>
      <c r="N208" s="166"/>
      <c r="O208" s="166"/>
      <c r="P208" s="166"/>
      <c r="Q208" s="166"/>
      <c r="R208" s="166"/>
      <c r="S208" s="166"/>
      <c r="T208" s="167"/>
      <c r="AT208" s="161" t="s">
        <v>156</v>
      </c>
      <c r="AU208" s="161" t="s">
        <v>83</v>
      </c>
      <c r="AV208" s="13" t="s">
        <v>83</v>
      </c>
      <c r="AW208" s="13" t="s">
        <v>31</v>
      </c>
      <c r="AX208" s="13" t="s">
        <v>73</v>
      </c>
      <c r="AY208" s="161" t="s">
        <v>148</v>
      </c>
    </row>
    <row r="209" spans="1:65" s="13" customFormat="1" ht="10.199999999999999">
      <c r="B209" s="159"/>
      <c r="D209" s="160" t="s">
        <v>156</v>
      </c>
      <c r="E209" s="161" t="s">
        <v>1</v>
      </c>
      <c r="F209" s="162" t="s">
        <v>279</v>
      </c>
      <c r="H209" s="163">
        <v>3.3659999999999997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156</v>
      </c>
      <c r="AU209" s="161" t="s">
        <v>83</v>
      </c>
      <c r="AV209" s="13" t="s">
        <v>83</v>
      </c>
      <c r="AW209" s="13" t="s">
        <v>31</v>
      </c>
      <c r="AX209" s="13" t="s">
        <v>73</v>
      </c>
      <c r="AY209" s="161" t="s">
        <v>148</v>
      </c>
    </row>
    <row r="210" spans="1:65" s="13" customFormat="1" ht="10.199999999999999">
      <c r="B210" s="159"/>
      <c r="D210" s="160" t="s">
        <v>156</v>
      </c>
      <c r="E210" s="161" t="s">
        <v>1</v>
      </c>
      <c r="F210" s="162" t="s">
        <v>280</v>
      </c>
      <c r="H210" s="163">
        <v>2.5785</v>
      </c>
      <c r="I210" s="164"/>
      <c r="L210" s="159"/>
      <c r="M210" s="165"/>
      <c r="N210" s="166"/>
      <c r="O210" s="166"/>
      <c r="P210" s="166"/>
      <c r="Q210" s="166"/>
      <c r="R210" s="166"/>
      <c r="S210" s="166"/>
      <c r="T210" s="167"/>
      <c r="AT210" s="161" t="s">
        <v>156</v>
      </c>
      <c r="AU210" s="161" t="s">
        <v>83</v>
      </c>
      <c r="AV210" s="13" t="s">
        <v>83</v>
      </c>
      <c r="AW210" s="13" t="s">
        <v>31</v>
      </c>
      <c r="AX210" s="13" t="s">
        <v>73</v>
      </c>
      <c r="AY210" s="161" t="s">
        <v>148</v>
      </c>
    </row>
    <row r="211" spans="1:65" s="13" customFormat="1" ht="10.199999999999999">
      <c r="B211" s="159"/>
      <c r="D211" s="160" t="s">
        <v>156</v>
      </c>
      <c r="E211" s="161" t="s">
        <v>1</v>
      </c>
      <c r="F211" s="162" t="s">
        <v>281</v>
      </c>
      <c r="H211" s="163">
        <v>2.9340000000000002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156</v>
      </c>
      <c r="AU211" s="161" t="s">
        <v>83</v>
      </c>
      <c r="AV211" s="13" t="s">
        <v>83</v>
      </c>
      <c r="AW211" s="13" t="s">
        <v>31</v>
      </c>
      <c r="AX211" s="13" t="s">
        <v>73</v>
      </c>
      <c r="AY211" s="161" t="s">
        <v>148</v>
      </c>
    </row>
    <row r="212" spans="1:65" s="13" customFormat="1" ht="10.199999999999999">
      <c r="B212" s="159"/>
      <c r="D212" s="160" t="s">
        <v>156</v>
      </c>
      <c r="E212" s="161" t="s">
        <v>1</v>
      </c>
      <c r="F212" s="162" t="s">
        <v>282</v>
      </c>
      <c r="H212" s="163">
        <v>2.6325000000000003</v>
      </c>
      <c r="I212" s="164"/>
      <c r="L212" s="159"/>
      <c r="M212" s="165"/>
      <c r="N212" s="166"/>
      <c r="O212" s="166"/>
      <c r="P212" s="166"/>
      <c r="Q212" s="166"/>
      <c r="R212" s="166"/>
      <c r="S212" s="166"/>
      <c r="T212" s="167"/>
      <c r="AT212" s="161" t="s">
        <v>156</v>
      </c>
      <c r="AU212" s="161" t="s">
        <v>83</v>
      </c>
      <c r="AV212" s="13" t="s">
        <v>83</v>
      </c>
      <c r="AW212" s="13" t="s">
        <v>31</v>
      </c>
      <c r="AX212" s="13" t="s">
        <v>73</v>
      </c>
      <c r="AY212" s="161" t="s">
        <v>148</v>
      </c>
    </row>
    <row r="213" spans="1:65" s="13" customFormat="1" ht="10.199999999999999">
      <c r="B213" s="159"/>
      <c r="D213" s="160" t="s">
        <v>156</v>
      </c>
      <c r="E213" s="161" t="s">
        <v>1</v>
      </c>
      <c r="F213" s="162" t="s">
        <v>283</v>
      </c>
      <c r="H213" s="163">
        <v>3.2219999999999995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156</v>
      </c>
      <c r="AU213" s="161" t="s">
        <v>83</v>
      </c>
      <c r="AV213" s="13" t="s">
        <v>83</v>
      </c>
      <c r="AW213" s="13" t="s">
        <v>31</v>
      </c>
      <c r="AX213" s="13" t="s">
        <v>73</v>
      </c>
      <c r="AY213" s="161" t="s">
        <v>148</v>
      </c>
    </row>
    <row r="214" spans="1:65" s="13" customFormat="1" ht="10.199999999999999">
      <c r="B214" s="159"/>
      <c r="D214" s="160" t="s">
        <v>156</v>
      </c>
      <c r="E214" s="161" t="s">
        <v>1</v>
      </c>
      <c r="F214" s="162" t="s">
        <v>284</v>
      </c>
      <c r="H214" s="163">
        <v>2.6865000000000001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156</v>
      </c>
      <c r="AU214" s="161" t="s">
        <v>83</v>
      </c>
      <c r="AV214" s="13" t="s">
        <v>83</v>
      </c>
      <c r="AW214" s="13" t="s">
        <v>31</v>
      </c>
      <c r="AX214" s="13" t="s">
        <v>73</v>
      </c>
      <c r="AY214" s="161" t="s">
        <v>148</v>
      </c>
    </row>
    <row r="215" spans="1:65" s="13" customFormat="1" ht="10.199999999999999">
      <c r="B215" s="159"/>
      <c r="D215" s="160" t="s">
        <v>156</v>
      </c>
      <c r="E215" s="161" t="s">
        <v>1</v>
      </c>
      <c r="F215" s="162" t="s">
        <v>285</v>
      </c>
      <c r="H215" s="163">
        <v>4.9139999999999997</v>
      </c>
      <c r="I215" s="164"/>
      <c r="L215" s="159"/>
      <c r="M215" s="165"/>
      <c r="N215" s="166"/>
      <c r="O215" s="166"/>
      <c r="P215" s="166"/>
      <c r="Q215" s="166"/>
      <c r="R215" s="166"/>
      <c r="S215" s="166"/>
      <c r="T215" s="167"/>
      <c r="AT215" s="161" t="s">
        <v>156</v>
      </c>
      <c r="AU215" s="161" t="s">
        <v>83</v>
      </c>
      <c r="AV215" s="13" t="s">
        <v>83</v>
      </c>
      <c r="AW215" s="13" t="s">
        <v>31</v>
      </c>
      <c r="AX215" s="13" t="s">
        <v>73</v>
      </c>
      <c r="AY215" s="161" t="s">
        <v>148</v>
      </c>
    </row>
    <row r="216" spans="1:65" s="15" customFormat="1" ht="10.199999999999999">
      <c r="B216" s="187"/>
      <c r="D216" s="160" t="s">
        <v>156</v>
      </c>
      <c r="E216" s="188" t="s">
        <v>1</v>
      </c>
      <c r="F216" s="189" t="s">
        <v>286</v>
      </c>
      <c r="H216" s="190">
        <v>40.783500000000004</v>
      </c>
      <c r="I216" s="191"/>
      <c r="L216" s="187"/>
      <c r="M216" s="192"/>
      <c r="N216" s="193"/>
      <c r="O216" s="193"/>
      <c r="P216" s="193"/>
      <c r="Q216" s="193"/>
      <c r="R216" s="193"/>
      <c r="S216" s="193"/>
      <c r="T216" s="194"/>
      <c r="AT216" s="188" t="s">
        <v>156</v>
      </c>
      <c r="AU216" s="188" t="s">
        <v>83</v>
      </c>
      <c r="AV216" s="15" t="s">
        <v>162</v>
      </c>
      <c r="AW216" s="15" t="s">
        <v>31</v>
      </c>
      <c r="AX216" s="15" t="s">
        <v>73</v>
      </c>
      <c r="AY216" s="188" t="s">
        <v>148</v>
      </c>
    </row>
    <row r="217" spans="1:65" s="13" customFormat="1" ht="10.199999999999999">
      <c r="B217" s="159"/>
      <c r="D217" s="160" t="s">
        <v>156</v>
      </c>
      <c r="E217" s="161" t="s">
        <v>1</v>
      </c>
      <c r="F217" s="162" t="s">
        <v>287</v>
      </c>
      <c r="H217" s="163">
        <v>73.411199999999994</v>
      </c>
      <c r="I217" s="164"/>
      <c r="L217" s="159"/>
      <c r="M217" s="165"/>
      <c r="N217" s="166"/>
      <c r="O217" s="166"/>
      <c r="P217" s="166"/>
      <c r="Q217" s="166"/>
      <c r="R217" s="166"/>
      <c r="S217" s="166"/>
      <c r="T217" s="167"/>
      <c r="AT217" s="161" t="s">
        <v>156</v>
      </c>
      <c r="AU217" s="161" t="s">
        <v>83</v>
      </c>
      <c r="AV217" s="13" t="s">
        <v>83</v>
      </c>
      <c r="AW217" s="13" t="s">
        <v>31</v>
      </c>
      <c r="AX217" s="13" t="s">
        <v>81</v>
      </c>
      <c r="AY217" s="161" t="s">
        <v>148</v>
      </c>
    </row>
    <row r="218" spans="1:65" s="2" customFormat="1" ht="24.15" customHeight="1">
      <c r="A218" s="32"/>
      <c r="B218" s="144"/>
      <c r="C218" s="145" t="s">
        <v>288</v>
      </c>
      <c r="D218" s="145" t="s">
        <v>150</v>
      </c>
      <c r="E218" s="146" t="s">
        <v>289</v>
      </c>
      <c r="F218" s="147" t="s">
        <v>290</v>
      </c>
      <c r="G218" s="148" t="s">
        <v>165</v>
      </c>
      <c r="H218" s="149">
        <v>40.72</v>
      </c>
      <c r="I218" s="150"/>
      <c r="J218" s="151">
        <f>ROUND(I218*H218,2)</f>
        <v>0</v>
      </c>
      <c r="K218" s="152"/>
      <c r="L218" s="33"/>
      <c r="M218" s="153" t="s">
        <v>1</v>
      </c>
      <c r="N218" s="154" t="s">
        <v>38</v>
      </c>
      <c r="O218" s="58"/>
      <c r="P218" s="155">
        <f>O218*H218</f>
        <v>0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7" t="s">
        <v>154</v>
      </c>
      <c r="AT218" s="157" t="s">
        <v>150</v>
      </c>
      <c r="AU218" s="157" t="s">
        <v>83</v>
      </c>
      <c r="AY218" s="17" t="s">
        <v>148</v>
      </c>
      <c r="BE218" s="158">
        <f>IF(N218="základní",J218,0)</f>
        <v>0</v>
      </c>
      <c r="BF218" s="158">
        <f>IF(N218="snížená",J218,0)</f>
        <v>0</v>
      </c>
      <c r="BG218" s="158">
        <f>IF(N218="zákl. přenesená",J218,0)</f>
        <v>0</v>
      </c>
      <c r="BH218" s="158">
        <f>IF(N218="sníž. přenesená",J218,0)</f>
        <v>0</v>
      </c>
      <c r="BI218" s="158">
        <f>IF(N218="nulová",J218,0)</f>
        <v>0</v>
      </c>
      <c r="BJ218" s="17" t="s">
        <v>81</v>
      </c>
      <c r="BK218" s="158">
        <f>ROUND(I218*H218,2)</f>
        <v>0</v>
      </c>
      <c r="BL218" s="17" t="s">
        <v>154</v>
      </c>
      <c r="BM218" s="157" t="s">
        <v>291</v>
      </c>
    </row>
    <row r="219" spans="1:65" s="13" customFormat="1" ht="10.199999999999999">
      <c r="B219" s="159"/>
      <c r="D219" s="160" t="s">
        <v>156</v>
      </c>
      <c r="E219" s="161" t="s">
        <v>1</v>
      </c>
      <c r="F219" s="162" t="s">
        <v>292</v>
      </c>
      <c r="H219" s="163">
        <v>42.577650000000006</v>
      </c>
      <c r="I219" s="164"/>
      <c r="L219" s="159"/>
      <c r="M219" s="165"/>
      <c r="N219" s="166"/>
      <c r="O219" s="166"/>
      <c r="P219" s="166"/>
      <c r="Q219" s="166"/>
      <c r="R219" s="166"/>
      <c r="S219" s="166"/>
      <c r="T219" s="167"/>
      <c r="AT219" s="161" t="s">
        <v>156</v>
      </c>
      <c r="AU219" s="161" t="s">
        <v>83</v>
      </c>
      <c r="AV219" s="13" t="s">
        <v>83</v>
      </c>
      <c r="AW219" s="13" t="s">
        <v>31</v>
      </c>
      <c r="AX219" s="13" t="s">
        <v>73</v>
      </c>
      <c r="AY219" s="161" t="s">
        <v>148</v>
      </c>
    </row>
    <row r="220" spans="1:65" s="15" customFormat="1" ht="10.199999999999999">
      <c r="B220" s="187"/>
      <c r="D220" s="160" t="s">
        <v>156</v>
      </c>
      <c r="E220" s="188" t="s">
        <v>1</v>
      </c>
      <c r="F220" s="189" t="s">
        <v>286</v>
      </c>
      <c r="H220" s="190">
        <v>42.577650000000006</v>
      </c>
      <c r="I220" s="191"/>
      <c r="L220" s="187"/>
      <c r="M220" s="192"/>
      <c r="N220" s="193"/>
      <c r="O220" s="193"/>
      <c r="P220" s="193"/>
      <c r="Q220" s="193"/>
      <c r="R220" s="193"/>
      <c r="S220" s="193"/>
      <c r="T220" s="194"/>
      <c r="AT220" s="188" t="s">
        <v>156</v>
      </c>
      <c r="AU220" s="188" t="s">
        <v>83</v>
      </c>
      <c r="AV220" s="15" t="s">
        <v>162</v>
      </c>
      <c r="AW220" s="15" t="s">
        <v>31</v>
      </c>
      <c r="AX220" s="15" t="s">
        <v>73</v>
      </c>
      <c r="AY220" s="188" t="s">
        <v>148</v>
      </c>
    </row>
    <row r="221" spans="1:65" s="13" customFormat="1" ht="10.199999999999999">
      <c r="B221" s="159"/>
      <c r="D221" s="160" t="s">
        <v>156</v>
      </c>
      <c r="E221" s="161" t="s">
        <v>1</v>
      </c>
      <c r="F221" s="162" t="s">
        <v>293</v>
      </c>
      <c r="H221" s="163">
        <v>-1.8578004506545314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156</v>
      </c>
      <c r="AU221" s="161" t="s">
        <v>83</v>
      </c>
      <c r="AV221" s="13" t="s">
        <v>83</v>
      </c>
      <c r="AW221" s="13" t="s">
        <v>31</v>
      </c>
      <c r="AX221" s="13" t="s">
        <v>73</v>
      </c>
      <c r="AY221" s="161" t="s">
        <v>148</v>
      </c>
    </row>
    <row r="222" spans="1:65" s="14" customFormat="1" ht="10.199999999999999">
      <c r="B222" s="168"/>
      <c r="D222" s="160" t="s">
        <v>156</v>
      </c>
      <c r="E222" s="169" t="s">
        <v>1</v>
      </c>
      <c r="F222" s="170" t="s">
        <v>182</v>
      </c>
      <c r="H222" s="171">
        <v>40.719849549345476</v>
      </c>
      <c r="I222" s="172"/>
      <c r="L222" s="168"/>
      <c r="M222" s="173"/>
      <c r="N222" s="174"/>
      <c r="O222" s="174"/>
      <c r="P222" s="174"/>
      <c r="Q222" s="174"/>
      <c r="R222" s="174"/>
      <c r="S222" s="174"/>
      <c r="T222" s="175"/>
      <c r="AT222" s="169" t="s">
        <v>156</v>
      </c>
      <c r="AU222" s="169" t="s">
        <v>83</v>
      </c>
      <c r="AV222" s="14" t="s">
        <v>154</v>
      </c>
      <c r="AW222" s="14" t="s">
        <v>31</v>
      </c>
      <c r="AX222" s="14" t="s">
        <v>81</v>
      </c>
      <c r="AY222" s="169" t="s">
        <v>148</v>
      </c>
    </row>
    <row r="223" spans="1:65" s="2" customFormat="1" ht="16.5" customHeight="1">
      <c r="A223" s="32"/>
      <c r="B223" s="144"/>
      <c r="C223" s="176" t="s">
        <v>294</v>
      </c>
      <c r="D223" s="176" t="s">
        <v>267</v>
      </c>
      <c r="E223" s="177" t="s">
        <v>295</v>
      </c>
      <c r="F223" s="178" t="s">
        <v>296</v>
      </c>
      <c r="G223" s="179" t="s">
        <v>257</v>
      </c>
      <c r="H223" s="180">
        <v>81.44</v>
      </c>
      <c r="I223" s="181"/>
      <c r="J223" s="182">
        <f>ROUND(I223*H223,2)</f>
        <v>0</v>
      </c>
      <c r="K223" s="183"/>
      <c r="L223" s="184"/>
      <c r="M223" s="185" t="s">
        <v>1</v>
      </c>
      <c r="N223" s="186" t="s">
        <v>38</v>
      </c>
      <c r="O223" s="58"/>
      <c r="P223" s="155">
        <f>O223*H223</f>
        <v>0</v>
      </c>
      <c r="Q223" s="155">
        <v>1</v>
      </c>
      <c r="R223" s="155">
        <f>Q223*H223</f>
        <v>81.44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57" t="s">
        <v>230</v>
      </c>
      <c r="AT223" s="157" t="s">
        <v>267</v>
      </c>
      <c r="AU223" s="157" t="s">
        <v>83</v>
      </c>
      <c r="AY223" s="17" t="s">
        <v>148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7" t="s">
        <v>81</v>
      </c>
      <c r="BK223" s="158">
        <f>ROUND(I223*H223,2)</f>
        <v>0</v>
      </c>
      <c r="BL223" s="17" t="s">
        <v>154</v>
      </c>
      <c r="BM223" s="157" t="s">
        <v>297</v>
      </c>
    </row>
    <row r="224" spans="1:65" s="13" customFormat="1" ht="10.199999999999999">
      <c r="B224" s="159"/>
      <c r="D224" s="160" t="s">
        <v>156</v>
      </c>
      <c r="F224" s="162" t="s">
        <v>298</v>
      </c>
      <c r="H224" s="163">
        <v>81.44</v>
      </c>
      <c r="I224" s="164"/>
      <c r="L224" s="159"/>
      <c r="M224" s="165"/>
      <c r="N224" s="166"/>
      <c r="O224" s="166"/>
      <c r="P224" s="166"/>
      <c r="Q224" s="166"/>
      <c r="R224" s="166"/>
      <c r="S224" s="166"/>
      <c r="T224" s="167"/>
      <c r="AT224" s="161" t="s">
        <v>156</v>
      </c>
      <c r="AU224" s="161" t="s">
        <v>83</v>
      </c>
      <c r="AV224" s="13" t="s">
        <v>83</v>
      </c>
      <c r="AW224" s="13" t="s">
        <v>3</v>
      </c>
      <c r="AX224" s="13" t="s">
        <v>81</v>
      </c>
      <c r="AY224" s="161" t="s">
        <v>148</v>
      </c>
    </row>
    <row r="225" spans="1:65" s="12" customFormat="1" ht="22.8" customHeight="1">
      <c r="B225" s="131"/>
      <c r="D225" s="132" t="s">
        <v>72</v>
      </c>
      <c r="E225" s="142" t="s">
        <v>154</v>
      </c>
      <c r="F225" s="142" t="s">
        <v>299</v>
      </c>
      <c r="I225" s="134"/>
      <c r="J225" s="143">
        <f>BK225</f>
        <v>0</v>
      </c>
      <c r="L225" s="131"/>
      <c r="M225" s="136"/>
      <c r="N225" s="137"/>
      <c r="O225" s="137"/>
      <c r="P225" s="138">
        <f>SUM(P226:P227)</f>
        <v>0</v>
      </c>
      <c r="Q225" s="137"/>
      <c r="R225" s="138">
        <f>SUM(R226:R227)</f>
        <v>17.89046574</v>
      </c>
      <c r="S225" s="137"/>
      <c r="T225" s="139">
        <f>SUM(T226:T227)</f>
        <v>0</v>
      </c>
      <c r="AR225" s="132" t="s">
        <v>81</v>
      </c>
      <c r="AT225" s="140" t="s">
        <v>72</v>
      </c>
      <c r="AU225" s="140" t="s">
        <v>81</v>
      </c>
      <c r="AY225" s="132" t="s">
        <v>148</v>
      </c>
      <c r="BK225" s="141">
        <f>SUM(BK226:BK227)</f>
        <v>0</v>
      </c>
    </row>
    <row r="226" spans="1:65" s="2" customFormat="1" ht="24.15" customHeight="1">
      <c r="A226" s="32"/>
      <c r="B226" s="144"/>
      <c r="C226" s="145" t="s">
        <v>300</v>
      </c>
      <c r="D226" s="145" t="s">
        <v>150</v>
      </c>
      <c r="E226" s="146" t="s">
        <v>301</v>
      </c>
      <c r="F226" s="147" t="s">
        <v>302</v>
      </c>
      <c r="G226" s="148" t="s">
        <v>165</v>
      </c>
      <c r="H226" s="149">
        <v>9.4619999999999997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38</v>
      </c>
      <c r="O226" s="58"/>
      <c r="P226" s="155">
        <f>O226*H226</f>
        <v>0</v>
      </c>
      <c r="Q226" s="155">
        <v>1.8907700000000001</v>
      </c>
      <c r="R226" s="155">
        <f>Q226*H226</f>
        <v>17.89046574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154</v>
      </c>
      <c r="AT226" s="157" t="s">
        <v>150</v>
      </c>
      <c r="AU226" s="157" t="s">
        <v>83</v>
      </c>
      <c r="AY226" s="17" t="s">
        <v>148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81</v>
      </c>
      <c r="BK226" s="158">
        <f>ROUND(I226*H226,2)</f>
        <v>0</v>
      </c>
      <c r="BL226" s="17" t="s">
        <v>154</v>
      </c>
      <c r="BM226" s="157" t="s">
        <v>303</v>
      </c>
    </row>
    <row r="227" spans="1:65" s="13" customFormat="1" ht="10.199999999999999">
      <c r="B227" s="159"/>
      <c r="D227" s="160" t="s">
        <v>156</v>
      </c>
      <c r="E227" s="161" t="s">
        <v>1</v>
      </c>
      <c r="F227" s="162" t="s">
        <v>304</v>
      </c>
      <c r="H227" s="163">
        <v>9.4617000000000004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156</v>
      </c>
      <c r="AU227" s="161" t="s">
        <v>83</v>
      </c>
      <c r="AV227" s="13" t="s">
        <v>83</v>
      </c>
      <c r="AW227" s="13" t="s">
        <v>31</v>
      </c>
      <c r="AX227" s="13" t="s">
        <v>81</v>
      </c>
      <c r="AY227" s="161" t="s">
        <v>148</v>
      </c>
    </row>
    <row r="228" spans="1:65" s="12" customFormat="1" ht="22.8" customHeight="1">
      <c r="B228" s="131"/>
      <c r="D228" s="132" t="s">
        <v>72</v>
      </c>
      <c r="E228" s="142" t="s">
        <v>230</v>
      </c>
      <c r="F228" s="142" t="s">
        <v>305</v>
      </c>
      <c r="I228" s="134"/>
      <c r="J228" s="143">
        <f>BK228</f>
        <v>0</v>
      </c>
      <c r="L228" s="131"/>
      <c r="M228" s="136"/>
      <c r="N228" s="137"/>
      <c r="O228" s="137"/>
      <c r="P228" s="138">
        <f>SUM(P229:P244)</f>
        <v>0</v>
      </c>
      <c r="Q228" s="137"/>
      <c r="R228" s="138">
        <f>SUM(R229:R244)</f>
        <v>1.1860181999999999</v>
      </c>
      <c r="S228" s="137"/>
      <c r="T228" s="139">
        <f>SUM(T229:T244)</f>
        <v>0</v>
      </c>
      <c r="AR228" s="132" t="s">
        <v>81</v>
      </c>
      <c r="AT228" s="140" t="s">
        <v>72</v>
      </c>
      <c r="AU228" s="140" t="s">
        <v>81</v>
      </c>
      <c r="AY228" s="132" t="s">
        <v>148</v>
      </c>
      <c r="BK228" s="141">
        <f>SUM(BK229:BK244)</f>
        <v>0</v>
      </c>
    </row>
    <row r="229" spans="1:65" s="2" customFormat="1" ht="33" customHeight="1">
      <c r="A229" s="32"/>
      <c r="B229" s="144"/>
      <c r="C229" s="145" t="s">
        <v>306</v>
      </c>
      <c r="D229" s="145" t="s">
        <v>150</v>
      </c>
      <c r="E229" s="146" t="s">
        <v>307</v>
      </c>
      <c r="F229" s="147" t="s">
        <v>308</v>
      </c>
      <c r="G229" s="148" t="s">
        <v>153</v>
      </c>
      <c r="H229" s="149">
        <v>105.13</v>
      </c>
      <c r="I229" s="150"/>
      <c r="J229" s="151">
        <f>ROUND(I229*H229,2)</f>
        <v>0</v>
      </c>
      <c r="K229" s="152"/>
      <c r="L229" s="33"/>
      <c r="M229" s="153" t="s">
        <v>1</v>
      </c>
      <c r="N229" s="154" t="s">
        <v>38</v>
      </c>
      <c r="O229" s="58"/>
      <c r="P229" s="155">
        <f>O229*H229</f>
        <v>0</v>
      </c>
      <c r="Q229" s="155">
        <v>1.0000000000000001E-5</v>
      </c>
      <c r="R229" s="155">
        <f>Q229*H229</f>
        <v>1.0513E-3</v>
      </c>
      <c r="S229" s="155">
        <v>0</v>
      </c>
      <c r="T229" s="156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7" t="s">
        <v>154</v>
      </c>
      <c r="AT229" s="157" t="s">
        <v>150</v>
      </c>
      <c r="AU229" s="157" t="s">
        <v>83</v>
      </c>
      <c r="AY229" s="17" t="s">
        <v>148</v>
      </c>
      <c r="BE229" s="158">
        <f>IF(N229="základní",J229,0)</f>
        <v>0</v>
      </c>
      <c r="BF229" s="158">
        <f>IF(N229="snížená",J229,0)</f>
        <v>0</v>
      </c>
      <c r="BG229" s="158">
        <f>IF(N229="zákl. přenesená",J229,0)</f>
        <v>0</v>
      </c>
      <c r="BH229" s="158">
        <f>IF(N229="sníž. přenesená",J229,0)</f>
        <v>0</v>
      </c>
      <c r="BI229" s="158">
        <f>IF(N229="nulová",J229,0)</f>
        <v>0</v>
      </c>
      <c r="BJ229" s="17" t="s">
        <v>81</v>
      </c>
      <c r="BK229" s="158">
        <f>ROUND(I229*H229,2)</f>
        <v>0</v>
      </c>
      <c r="BL229" s="17" t="s">
        <v>154</v>
      </c>
      <c r="BM229" s="157" t="s">
        <v>309</v>
      </c>
    </row>
    <row r="230" spans="1:65" s="2" customFormat="1" ht="16.5" customHeight="1">
      <c r="A230" s="32"/>
      <c r="B230" s="144"/>
      <c r="C230" s="176" t="s">
        <v>310</v>
      </c>
      <c r="D230" s="176" t="s">
        <v>267</v>
      </c>
      <c r="E230" s="177" t="s">
        <v>311</v>
      </c>
      <c r="F230" s="178" t="s">
        <v>312</v>
      </c>
      <c r="G230" s="179" t="s">
        <v>153</v>
      </c>
      <c r="H230" s="180">
        <v>30</v>
      </c>
      <c r="I230" s="181"/>
      <c r="J230" s="182">
        <f>ROUND(I230*H230,2)</f>
        <v>0</v>
      </c>
      <c r="K230" s="183"/>
      <c r="L230" s="184"/>
      <c r="M230" s="185" t="s">
        <v>1</v>
      </c>
      <c r="N230" s="186" t="s">
        <v>38</v>
      </c>
      <c r="O230" s="58"/>
      <c r="P230" s="155">
        <f>O230*H230</f>
        <v>0</v>
      </c>
      <c r="Q230" s="155">
        <v>2.6700000000000001E-3</v>
      </c>
      <c r="R230" s="155">
        <f>Q230*H230</f>
        <v>8.0100000000000005E-2</v>
      </c>
      <c r="S230" s="155">
        <v>0</v>
      </c>
      <c r="T230" s="15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7" t="s">
        <v>230</v>
      </c>
      <c r="AT230" s="157" t="s">
        <v>267</v>
      </c>
      <c r="AU230" s="157" t="s">
        <v>83</v>
      </c>
      <c r="AY230" s="17" t="s">
        <v>148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7" t="s">
        <v>81</v>
      </c>
      <c r="BK230" s="158">
        <f>ROUND(I230*H230,2)</f>
        <v>0</v>
      </c>
      <c r="BL230" s="17" t="s">
        <v>154</v>
      </c>
      <c r="BM230" s="157" t="s">
        <v>313</v>
      </c>
    </row>
    <row r="231" spans="1:65" s="13" customFormat="1" ht="10.199999999999999">
      <c r="B231" s="159"/>
      <c r="D231" s="160" t="s">
        <v>156</v>
      </c>
      <c r="F231" s="162" t="s">
        <v>314</v>
      </c>
      <c r="H231" s="163">
        <v>30</v>
      </c>
      <c r="I231" s="164"/>
      <c r="L231" s="159"/>
      <c r="M231" s="165"/>
      <c r="N231" s="166"/>
      <c r="O231" s="166"/>
      <c r="P231" s="166"/>
      <c r="Q231" s="166"/>
      <c r="R231" s="166"/>
      <c r="S231" s="166"/>
      <c r="T231" s="167"/>
      <c r="AT231" s="161" t="s">
        <v>156</v>
      </c>
      <c r="AU231" s="161" t="s">
        <v>83</v>
      </c>
      <c r="AV231" s="13" t="s">
        <v>83</v>
      </c>
      <c r="AW231" s="13" t="s">
        <v>3</v>
      </c>
      <c r="AX231" s="13" t="s">
        <v>81</v>
      </c>
      <c r="AY231" s="161" t="s">
        <v>148</v>
      </c>
    </row>
    <row r="232" spans="1:65" s="2" customFormat="1" ht="16.5" customHeight="1">
      <c r="A232" s="32"/>
      <c r="B232" s="144"/>
      <c r="C232" s="176" t="s">
        <v>7</v>
      </c>
      <c r="D232" s="176" t="s">
        <v>267</v>
      </c>
      <c r="E232" s="177" t="s">
        <v>315</v>
      </c>
      <c r="F232" s="178" t="s">
        <v>316</v>
      </c>
      <c r="G232" s="179" t="s">
        <v>153</v>
      </c>
      <c r="H232" s="180">
        <v>80</v>
      </c>
      <c r="I232" s="181"/>
      <c r="J232" s="182">
        <f>ROUND(I232*H232,2)</f>
        <v>0</v>
      </c>
      <c r="K232" s="183"/>
      <c r="L232" s="184"/>
      <c r="M232" s="185" t="s">
        <v>1</v>
      </c>
      <c r="N232" s="186" t="s">
        <v>38</v>
      </c>
      <c r="O232" s="58"/>
      <c r="P232" s="155">
        <f>O232*H232</f>
        <v>0</v>
      </c>
      <c r="Q232" s="155">
        <v>2.6700000000000001E-3</v>
      </c>
      <c r="R232" s="155">
        <f>Q232*H232</f>
        <v>0.21360000000000001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7" t="s">
        <v>230</v>
      </c>
      <c r="AT232" s="157" t="s">
        <v>267</v>
      </c>
      <c r="AU232" s="157" t="s">
        <v>83</v>
      </c>
      <c r="AY232" s="17" t="s">
        <v>148</v>
      </c>
      <c r="BE232" s="158">
        <f>IF(N232="základní",J232,0)</f>
        <v>0</v>
      </c>
      <c r="BF232" s="158">
        <f>IF(N232="snížená",J232,0)</f>
        <v>0</v>
      </c>
      <c r="BG232" s="158">
        <f>IF(N232="zákl. přenesená",J232,0)</f>
        <v>0</v>
      </c>
      <c r="BH232" s="158">
        <f>IF(N232="sníž. přenesená",J232,0)</f>
        <v>0</v>
      </c>
      <c r="BI232" s="158">
        <f>IF(N232="nulová",J232,0)</f>
        <v>0</v>
      </c>
      <c r="BJ232" s="17" t="s">
        <v>81</v>
      </c>
      <c r="BK232" s="158">
        <f>ROUND(I232*H232,2)</f>
        <v>0</v>
      </c>
      <c r="BL232" s="17" t="s">
        <v>154</v>
      </c>
      <c r="BM232" s="157" t="s">
        <v>317</v>
      </c>
    </row>
    <row r="233" spans="1:65" s="13" customFormat="1" ht="20.399999999999999">
      <c r="B233" s="159"/>
      <c r="D233" s="160" t="s">
        <v>156</v>
      </c>
      <c r="F233" s="162" t="s">
        <v>318</v>
      </c>
      <c r="H233" s="163">
        <v>80</v>
      </c>
      <c r="I233" s="164"/>
      <c r="L233" s="159"/>
      <c r="M233" s="165"/>
      <c r="N233" s="166"/>
      <c r="O233" s="166"/>
      <c r="P233" s="166"/>
      <c r="Q233" s="166"/>
      <c r="R233" s="166"/>
      <c r="S233" s="166"/>
      <c r="T233" s="167"/>
      <c r="AT233" s="161" t="s">
        <v>156</v>
      </c>
      <c r="AU233" s="161" t="s">
        <v>83</v>
      </c>
      <c r="AV233" s="13" t="s">
        <v>83</v>
      </c>
      <c r="AW233" s="13" t="s">
        <v>3</v>
      </c>
      <c r="AX233" s="13" t="s">
        <v>81</v>
      </c>
      <c r="AY233" s="161" t="s">
        <v>148</v>
      </c>
    </row>
    <row r="234" spans="1:65" s="2" customFormat="1" ht="33" customHeight="1">
      <c r="A234" s="32"/>
      <c r="B234" s="144"/>
      <c r="C234" s="145" t="s">
        <v>319</v>
      </c>
      <c r="D234" s="145" t="s">
        <v>150</v>
      </c>
      <c r="E234" s="146" t="s">
        <v>320</v>
      </c>
      <c r="F234" s="147" t="s">
        <v>321</v>
      </c>
      <c r="G234" s="148" t="s">
        <v>322</v>
      </c>
      <c r="H234" s="149">
        <v>32</v>
      </c>
      <c r="I234" s="150"/>
      <c r="J234" s="151">
        <f t="shared" ref="J234:J244" si="0">ROUND(I234*H234,2)</f>
        <v>0</v>
      </c>
      <c r="K234" s="152"/>
      <c r="L234" s="33"/>
      <c r="M234" s="153" t="s">
        <v>1</v>
      </c>
      <c r="N234" s="154" t="s">
        <v>38</v>
      </c>
      <c r="O234" s="58"/>
      <c r="P234" s="155">
        <f t="shared" ref="P234:P244" si="1">O234*H234</f>
        <v>0</v>
      </c>
      <c r="Q234" s="155">
        <v>0</v>
      </c>
      <c r="R234" s="155">
        <f t="shared" ref="R234:R244" si="2">Q234*H234</f>
        <v>0</v>
      </c>
      <c r="S234" s="155">
        <v>0</v>
      </c>
      <c r="T234" s="156">
        <f t="shared" ref="T234:T244" si="3"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7" t="s">
        <v>154</v>
      </c>
      <c r="AT234" s="157" t="s">
        <v>150</v>
      </c>
      <c r="AU234" s="157" t="s">
        <v>83</v>
      </c>
      <c r="AY234" s="17" t="s">
        <v>148</v>
      </c>
      <c r="BE234" s="158">
        <f t="shared" ref="BE234:BE244" si="4">IF(N234="základní",J234,0)</f>
        <v>0</v>
      </c>
      <c r="BF234" s="158">
        <f t="shared" ref="BF234:BF244" si="5">IF(N234="snížená",J234,0)</f>
        <v>0</v>
      </c>
      <c r="BG234" s="158">
        <f t="shared" ref="BG234:BG244" si="6">IF(N234="zákl. přenesená",J234,0)</f>
        <v>0</v>
      </c>
      <c r="BH234" s="158">
        <f t="shared" ref="BH234:BH244" si="7">IF(N234="sníž. přenesená",J234,0)</f>
        <v>0</v>
      </c>
      <c r="BI234" s="158">
        <f t="shared" ref="BI234:BI244" si="8">IF(N234="nulová",J234,0)</f>
        <v>0</v>
      </c>
      <c r="BJ234" s="17" t="s">
        <v>81</v>
      </c>
      <c r="BK234" s="158">
        <f t="shared" ref="BK234:BK244" si="9">ROUND(I234*H234,2)</f>
        <v>0</v>
      </c>
      <c r="BL234" s="17" t="s">
        <v>154</v>
      </c>
      <c r="BM234" s="157" t="s">
        <v>323</v>
      </c>
    </row>
    <row r="235" spans="1:65" s="2" customFormat="1" ht="16.5" customHeight="1">
      <c r="A235" s="32"/>
      <c r="B235" s="144"/>
      <c r="C235" s="176" t="s">
        <v>324</v>
      </c>
      <c r="D235" s="176" t="s">
        <v>267</v>
      </c>
      <c r="E235" s="177" t="s">
        <v>325</v>
      </c>
      <c r="F235" s="178" t="s">
        <v>326</v>
      </c>
      <c r="G235" s="179" t="s">
        <v>322</v>
      </c>
      <c r="H235" s="180">
        <v>15</v>
      </c>
      <c r="I235" s="181"/>
      <c r="J235" s="182">
        <f t="shared" si="0"/>
        <v>0</v>
      </c>
      <c r="K235" s="183"/>
      <c r="L235" s="184"/>
      <c r="M235" s="185" t="s">
        <v>1</v>
      </c>
      <c r="N235" s="186" t="s">
        <v>38</v>
      </c>
      <c r="O235" s="58"/>
      <c r="P235" s="155">
        <f t="shared" si="1"/>
        <v>0</v>
      </c>
      <c r="Q235" s="155">
        <v>6.4000000000000005E-4</v>
      </c>
      <c r="R235" s="155">
        <f t="shared" si="2"/>
        <v>9.6000000000000009E-3</v>
      </c>
      <c r="S235" s="155">
        <v>0</v>
      </c>
      <c r="T235" s="156">
        <f t="shared" si="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7" t="s">
        <v>230</v>
      </c>
      <c r="AT235" s="157" t="s">
        <v>267</v>
      </c>
      <c r="AU235" s="157" t="s">
        <v>83</v>
      </c>
      <c r="AY235" s="17" t="s">
        <v>148</v>
      </c>
      <c r="BE235" s="158">
        <f t="shared" si="4"/>
        <v>0</v>
      </c>
      <c r="BF235" s="158">
        <f t="shared" si="5"/>
        <v>0</v>
      </c>
      <c r="BG235" s="158">
        <f t="shared" si="6"/>
        <v>0</v>
      </c>
      <c r="BH235" s="158">
        <f t="shared" si="7"/>
        <v>0</v>
      </c>
      <c r="BI235" s="158">
        <f t="shared" si="8"/>
        <v>0</v>
      </c>
      <c r="BJ235" s="17" t="s">
        <v>81</v>
      </c>
      <c r="BK235" s="158">
        <f t="shared" si="9"/>
        <v>0</v>
      </c>
      <c r="BL235" s="17" t="s">
        <v>154</v>
      </c>
      <c r="BM235" s="157" t="s">
        <v>327</v>
      </c>
    </row>
    <row r="236" spans="1:65" s="2" customFormat="1" ht="16.5" customHeight="1">
      <c r="A236" s="32"/>
      <c r="B236" s="144"/>
      <c r="C236" s="176" t="s">
        <v>328</v>
      </c>
      <c r="D236" s="176" t="s">
        <v>267</v>
      </c>
      <c r="E236" s="177" t="s">
        <v>329</v>
      </c>
      <c r="F236" s="178" t="s">
        <v>330</v>
      </c>
      <c r="G236" s="179" t="s">
        <v>322</v>
      </c>
      <c r="H236" s="180">
        <v>17</v>
      </c>
      <c r="I236" s="181"/>
      <c r="J236" s="182">
        <f t="shared" si="0"/>
        <v>0</v>
      </c>
      <c r="K236" s="183"/>
      <c r="L236" s="184"/>
      <c r="M236" s="185" t="s">
        <v>1</v>
      </c>
      <c r="N236" s="186" t="s">
        <v>38</v>
      </c>
      <c r="O236" s="58"/>
      <c r="P236" s="155">
        <f t="shared" si="1"/>
        <v>0</v>
      </c>
      <c r="Q236" s="155">
        <v>6.4999999999999997E-4</v>
      </c>
      <c r="R236" s="155">
        <f t="shared" si="2"/>
        <v>1.1049999999999999E-2</v>
      </c>
      <c r="S236" s="155">
        <v>0</v>
      </c>
      <c r="T236" s="156">
        <f t="shared" si="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7" t="s">
        <v>230</v>
      </c>
      <c r="AT236" s="157" t="s">
        <v>267</v>
      </c>
      <c r="AU236" s="157" t="s">
        <v>83</v>
      </c>
      <c r="AY236" s="17" t="s">
        <v>148</v>
      </c>
      <c r="BE236" s="158">
        <f t="shared" si="4"/>
        <v>0</v>
      </c>
      <c r="BF236" s="158">
        <f t="shared" si="5"/>
        <v>0</v>
      </c>
      <c r="BG236" s="158">
        <f t="shared" si="6"/>
        <v>0</v>
      </c>
      <c r="BH236" s="158">
        <f t="shared" si="7"/>
        <v>0</v>
      </c>
      <c r="BI236" s="158">
        <f t="shared" si="8"/>
        <v>0</v>
      </c>
      <c r="BJ236" s="17" t="s">
        <v>81</v>
      </c>
      <c r="BK236" s="158">
        <f t="shared" si="9"/>
        <v>0</v>
      </c>
      <c r="BL236" s="17" t="s">
        <v>154</v>
      </c>
      <c r="BM236" s="157" t="s">
        <v>331</v>
      </c>
    </row>
    <row r="237" spans="1:65" s="2" customFormat="1" ht="16.5" customHeight="1">
      <c r="A237" s="32"/>
      <c r="B237" s="144"/>
      <c r="C237" s="145" t="s">
        <v>332</v>
      </c>
      <c r="D237" s="145" t="s">
        <v>150</v>
      </c>
      <c r="E237" s="146" t="s">
        <v>333</v>
      </c>
      <c r="F237" s="147" t="s">
        <v>334</v>
      </c>
      <c r="G237" s="148" t="s">
        <v>322</v>
      </c>
      <c r="H237" s="149">
        <v>15</v>
      </c>
      <c r="I237" s="150"/>
      <c r="J237" s="151">
        <f t="shared" si="0"/>
        <v>0</v>
      </c>
      <c r="K237" s="152"/>
      <c r="L237" s="33"/>
      <c r="M237" s="153" t="s">
        <v>1</v>
      </c>
      <c r="N237" s="154" t="s">
        <v>38</v>
      </c>
      <c r="O237" s="58"/>
      <c r="P237" s="155">
        <f t="shared" si="1"/>
        <v>0</v>
      </c>
      <c r="Q237" s="155">
        <v>0</v>
      </c>
      <c r="R237" s="155">
        <f t="shared" si="2"/>
        <v>0</v>
      </c>
      <c r="S237" s="155">
        <v>0</v>
      </c>
      <c r="T237" s="156">
        <f t="shared" si="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7" t="s">
        <v>154</v>
      </c>
      <c r="AT237" s="157" t="s">
        <v>150</v>
      </c>
      <c r="AU237" s="157" t="s">
        <v>83</v>
      </c>
      <c r="AY237" s="17" t="s">
        <v>148</v>
      </c>
      <c r="BE237" s="158">
        <f t="shared" si="4"/>
        <v>0</v>
      </c>
      <c r="BF237" s="158">
        <f t="shared" si="5"/>
        <v>0</v>
      </c>
      <c r="BG237" s="158">
        <f t="shared" si="6"/>
        <v>0</v>
      </c>
      <c r="BH237" s="158">
        <f t="shared" si="7"/>
        <v>0</v>
      </c>
      <c r="BI237" s="158">
        <f t="shared" si="8"/>
        <v>0</v>
      </c>
      <c r="BJ237" s="17" t="s">
        <v>81</v>
      </c>
      <c r="BK237" s="158">
        <f t="shared" si="9"/>
        <v>0</v>
      </c>
      <c r="BL237" s="17" t="s">
        <v>154</v>
      </c>
      <c r="BM237" s="157" t="s">
        <v>335</v>
      </c>
    </row>
    <row r="238" spans="1:65" s="2" customFormat="1" ht="16.5" customHeight="1">
      <c r="A238" s="32"/>
      <c r="B238" s="144"/>
      <c r="C238" s="176" t="s">
        <v>336</v>
      </c>
      <c r="D238" s="176" t="s">
        <v>267</v>
      </c>
      <c r="E238" s="177" t="s">
        <v>337</v>
      </c>
      <c r="F238" s="178" t="s">
        <v>338</v>
      </c>
      <c r="G238" s="179" t="s">
        <v>322</v>
      </c>
      <c r="H238" s="180">
        <v>15</v>
      </c>
      <c r="I238" s="181"/>
      <c r="J238" s="182">
        <f t="shared" si="0"/>
        <v>0</v>
      </c>
      <c r="K238" s="183"/>
      <c r="L238" s="184"/>
      <c r="M238" s="185" t="s">
        <v>1</v>
      </c>
      <c r="N238" s="186" t="s">
        <v>38</v>
      </c>
      <c r="O238" s="58"/>
      <c r="P238" s="155">
        <f t="shared" si="1"/>
        <v>0</v>
      </c>
      <c r="Q238" s="155">
        <v>2.9E-4</v>
      </c>
      <c r="R238" s="155">
        <f t="shared" si="2"/>
        <v>4.3499999999999997E-3</v>
      </c>
      <c r="S238" s="155">
        <v>0</v>
      </c>
      <c r="T238" s="156">
        <f t="shared" si="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7" t="s">
        <v>230</v>
      </c>
      <c r="AT238" s="157" t="s">
        <v>267</v>
      </c>
      <c r="AU238" s="157" t="s">
        <v>83</v>
      </c>
      <c r="AY238" s="17" t="s">
        <v>148</v>
      </c>
      <c r="BE238" s="158">
        <f t="shared" si="4"/>
        <v>0</v>
      </c>
      <c r="BF238" s="158">
        <f t="shared" si="5"/>
        <v>0</v>
      </c>
      <c r="BG238" s="158">
        <f t="shared" si="6"/>
        <v>0</v>
      </c>
      <c r="BH238" s="158">
        <f t="shared" si="7"/>
        <v>0</v>
      </c>
      <c r="BI238" s="158">
        <f t="shared" si="8"/>
        <v>0</v>
      </c>
      <c r="BJ238" s="17" t="s">
        <v>81</v>
      </c>
      <c r="BK238" s="158">
        <f t="shared" si="9"/>
        <v>0</v>
      </c>
      <c r="BL238" s="17" t="s">
        <v>154</v>
      </c>
      <c r="BM238" s="157" t="s">
        <v>339</v>
      </c>
    </row>
    <row r="239" spans="1:65" s="2" customFormat="1" ht="24.15" customHeight="1">
      <c r="A239" s="32"/>
      <c r="B239" s="144"/>
      <c r="C239" s="145" t="s">
        <v>340</v>
      </c>
      <c r="D239" s="145" t="s">
        <v>150</v>
      </c>
      <c r="E239" s="146" t="s">
        <v>341</v>
      </c>
      <c r="F239" s="147" t="s">
        <v>342</v>
      </c>
      <c r="G239" s="148" t="s">
        <v>343</v>
      </c>
      <c r="H239" s="149">
        <v>15</v>
      </c>
      <c r="I239" s="150"/>
      <c r="J239" s="151">
        <f t="shared" si="0"/>
        <v>0</v>
      </c>
      <c r="K239" s="152"/>
      <c r="L239" s="33"/>
      <c r="M239" s="153" t="s">
        <v>1</v>
      </c>
      <c r="N239" s="154" t="s">
        <v>38</v>
      </c>
      <c r="O239" s="58"/>
      <c r="P239" s="155">
        <f t="shared" si="1"/>
        <v>0</v>
      </c>
      <c r="Q239" s="155">
        <v>1E-4</v>
      </c>
      <c r="R239" s="155">
        <f t="shared" si="2"/>
        <v>1.5E-3</v>
      </c>
      <c r="S239" s="155">
        <v>0</v>
      </c>
      <c r="T239" s="156">
        <f t="shared" si="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7" t="s">
        <v>154</v>
      </c>
      <c r="AT239" s="157" t="s">
        <v>150</v>
      </c>
      <c r="AU239" s="157" t="s">
        <v>83</v>
      </c>
      <c r="AY239" s="17" t="s">
        <v>148</v>
      </c>
      <c r="BE239" s="158">
        <f t="shared" si="4"/>
        <v>0</v>
      </c>
      <c r="BF239" s="158">
        <f t="shared" si="5"/>
        <v>0</v>
      </c>
      <c r="BG239" s="158">
        <f t="shared" si="6"/>
        <v>0</v>
      </c>
      <c r="BH239" s="158">
        <f t="shared" si="7"/>
        <v>0</v>
      </c>
      <c r="BI239" s="158">
        <f t="shared" si="8"/>
        <v>0</v>
      </c>
      <c r="BJ239" s="17" t="s">
        <v>81</v>
      </c>
      <c r="BK239" s="158">
        <f t="shared" si="9"/>
        <v>0</v>
      </c>
      <c r="BL239" s="17" t="s">
        <v>154</v>
      </c>
      <c r="BM239" s="157" t="s">
        <v>344</v>
      </c>
    </row>
    <row r="240" spans="1:65" s="2" customFormat="1" ht="24.15" customHeight="1">
      <c r="A240" s="32"/>
      <c r="B240" s="144"/>
      <c r="C240" s="145" t="s">
        <v>345</v>
      </c>
      <c r="D240" s="145" t="s">
        <v>150</v>
      </c>
      <c r="E240" s="146" t="s">
        <v>346</v>
      </c>
      <c r="F240" s="147" t="s">
        <v>347</v>
      </c>
      <c r="G240" s="148" t="s">
        <v>322</v>
      </c>
      <c r="H240" s="149">
        <v>15</v>
      </c>
      <c r="I240" s="150"/>
      <c r="J240" s="151">
        <f t="shared" si="0"/>
        <v>0</v>
      </c>
      <c r="K240" s="152"/>
      <c r="L240" s="33"/>
      <c r="M240" s="153" t="s">
        <v>1</v>
      </c>
      <c r="N240" s="154" t="s">
        <v>38</v>
      </c>
      <c r="O240" s="58"/>
      <c r="P240" s="155">
        <f t="shared" si="1"/>
        <v>0</v>
      </c>
      <c r="Q240" s="155">
        <v>0.04</v>
      </c>
      <c r="R240" s="155">
        <f t="shared" si="2"/>
        <v>0.6</v>
      </c>
      <c r="S240" s="155">
        <v>0</v>
      </c>
      <c r="T240" s="156">
        <f t="shared" si="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7" t="s">
        <v>154</v>
      </c>
      <c r="AT240" s="157" t="s">
        <v>150</v>
      </c>
      <c r="AU240" s="157" t="s">
        <v>83</v>
      </c>
      <c r="AY240" s="17" t="s">
        <v>148</v>
      </c>
      <c r="BE240" s="158">
        <f t="shared" si="4"/>
        <v>0</v>
      </c>
      <c r="BF240" s="158">
        <f t="shared" si="5"/>
        <v>0</v>
      </c>
      <c r="BG240" s="158">
        <f t="shared" si="6"/>
        <v>0</v>
      </c>
      <c r="BH240" s="158">
        <f t="shared" si="7"/>
        <v>0</v>
      </c>
      <c r="BI240" s="158">
        <f t="shared" si="8"/>
        <v>0</v>
      </c>
      <c r="BJ240" s="17" t="s">
        <v>81</v>
      </c>
      <c r="BK240" s="158">
        <f t="shared" si="9"/>
        <v>0</v>
      </c>
      <c r="BL240" s="17" t="s">
        <v>154</v>
      </c>
      <c r="BM240" s="157" t="s">
        <v>348</v>
      </c>
    </row>
    <row r="241" spans="1:65" s="2" customFormat="1" ht="33" customHeight="1">
      <c r="A241" s="32"/>
      <c r="B241" s="144"/>
      <c r="C241" s="145" t="s">
        <v>349</v>
      </c>
      <c r="D241" s="145" t="s">
        <v>150</v>
      </c>
      <c r="E241" s="146" t="s">
        <v>350</v>
      </c>
      <c r="F241" s="147" t="s">
        <v>351</v>
      </c>
      <c r="G241" s="148" t="s">
        <v>322</v>
      </c>
      <c r="H241" s="149">
        <v>15</v>
      </c>
      <c r="I241" s="150"/>
      <c r="J241" s="151">
        <f t="shared" si="0"/>
        <v>0</v>
      </c>
      <c r="K241" s="152"/>
      <c r="L241" s="33"/>
      <c r="M241" s="153" t="s">
        <v>1</v>
      </c>
      <c r="N241" s="154" t="s">
        <v>38</v>
      </c>
      <c r="O241" s="58"/>
      <c r="P241" s="155">
        <f t="shared" si="1"/>
        <v>0</v>
      </c>
      <c r="Q241" s="155">
        <v>1.0279999999999999E-2</v>
      </c>
      <c r="R241" s="155">
        <f t="shared" si="2"/>
        <v>0.15419999999999998</v>
      </c>
      <c r="S241" s="155">
        <v>0</v>
      </c>
      <c r="T241" s="156">
        <f t="shared" si="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7" t="s">
        <v>154</v>
      </c>
      <c r="AT241" s="157" t="s">
        <v>150</v>
      </c>
      <c r="AU241" s="157" t="s">
        <v>83</v>
      </c>
      <c r="AY241" s="17" t="s">
        <v>148</v>
      </c>
      <c r="BE241" s="158">
        <f t="shared" si="4"/>
        <v>0</v>
      </c>
      <c r="BF241" s="158">
        <f t="shared" si="5"/>
        <v>0</v>
      </c>
      <c r="BG241" s="158">
        <f t="shared" si="6"/>
        <v>0</v>
      </c>
      <c r="BH241" s="158">
        <f t="shared" si="7"/>
        <v>0</v>
      </c>
      <c r="BI241" s="158">
        <f t="shared" si="8"/>
        <v>0</v>
      </c>
      <c r="BJ241" s="17" t="s">
        <v>81</v>
      </c>
      <c r="BK241" s="158">
        <f t="shared" si="9"/>
        <v>0</v>
      </c>
      <c r="BL241" s="17" t="s">
        <v>154</v>
      </c>
      <c r="BM241" s="157" t="s">
        <v>352</v>
      </c>
    </row>
    <row r="242" spans="1:65" s="2" customFormat="1" ht="24.15" customHeight="1">
      <c r="A242" s="32"/>
      <c r="B242" s="144"/>
      <c r="C242" s="145" t="s">
        <v>353</v>
      </c>
      <c r="D242" s="145" t="s">
        <v>150</v>
      </c>
      <c r="E242" s="146" t="s">
        <v>354</v>
      </c>
      <c r="F242" s="147" t="s">
        <v>355</v>
      </c>
      <c r="G242" s="148" t="s">
        <v>322</v>
      </c>
      <c r="H242" s="149">
        <v>15</v>
      </c>
      <c r="I242" s="150"/>
      <c r="J242" s="151">
        <f t="shared" si="0"/>
        <v>0</v>
      </c>
      <c r="K242" s="152"/>
      <c r="L242" s="33"/>
      <c r="M242" s="153" t="s">
        <v>1</v>
      </c>
      <c r="N242" s="154" t="s">
        <v>38</v>
      </c>
      <c r="O242" s="58"/>
      <c r="P242" s="155">
        <f t="shared" si="1"/>
        <v>0</v>
      </c>
      <c r="Q242" s="155">
        <v>0</v>
      </c>
      <c r="R242" s="155">
        <f t="shared" si="2"/>
        <v>0</v>
      </c>
      <c r="S242" s="155">
        <v>0</v>
      </c>
      <c r="T242" s="156">
        <f t="shared" si="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7" t="s">
        <v>154</v>
      </c>
      <c r="AT242" s="157" t="s">
        <v>150</v>
      </c>
      <c r="AU242" s="157" t="s">
        <v>83</v>
      </c>
      <c r="AY242" s="17" t="s">
        <v>148</v>
      </c>
      <c r="BE242" s="158">
        <f t="shared" si="4"/>
        <v>0</v>
      </c>
      <c r="BF242" s="158">
        <f t="shared" si="5"/>
        <v>0</v>
      </c>
      <c r="BG242" s="158">
        <f t="shared" si="6"/>
        <v>0</v>
      </c>
      <c r="BH242" s="158">
        <f t="shared" si="7"/>
        <v>0</v>
      </c>
      <c r="BI242" s="158">
        <f t="shared" si="8"/>
        <v>0</v>
      </c>
      <c r="BJ242" s="17" t="s">
        <v>81</v>
      </c>
      <c r="BK242" s="158">
        <f t="shared" si="9"/>
        <v>0</v>
      </c>
      <c r="BL242" s="17" t="s">
        <v>154</v>
      </c>
      <c r="BM242" s="157" t="s">
        <v>356</v>
      </c>
    </row>
    <row r="243" spans="1:65" s="2" customFormat="1" ht="33" customHeight="1">
      <c r="A243" s="32"/>
      <c r="B243" s="144"/>
      <c r="C243" s="145" t="s">
        <v>357</v>
      </c>
      <c r="D243" s="145" t="s">
        <v>150</v>
      </c>
      <c r="E243" s="146" t="s">
        <v>358</v>
      </c>
      <c r="F243" s="147" t="s">
        <v>359</v>
      </c>
      <c r="G243" s="148" t="s">
        <v>322</v>
      </c>
      <c r="H243" s="149">
        <v>15</v>
      </c>
      <c r="I243" s="150"/>
      <c r="J243" s="151">
        <f t="shared" si="0"/>
        <v>0</v>
      </c>
      <c r="K243" s="152"/>
      <c r="L243" s="33"/>
      <c r="M243" s="153" t="s">
        <v>1</v>
      </c>
      <c r="N243" s="154" t="s">
        <v>38</v>
      </c>
      <c r="O243" s="58"/>
      <c r="P243" s="155">
        <f t="shared" si="1"/>
        <v>0</v>
      </c>
      <c r="Q243" s="155">
        <v>6.4599999999999996E-3</v>
      </c>
      <c r="R243" s="155">
        <f t="shared" si="2"/>
        <v>9.69E-2</v>
      </c>
      <c r="S243" s="155">
        <v>0</v>
      </c>
      <c r="T243" s="156">
        <f t="shared" si="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7" t="s">
        <v>154</v>
      </c>
      <c r="AT243" s="157" t="s">
        <v>150</v>
      </c>
      <c r="AU243" s="157" t="s">
        <v>83</v>
      </c>
      <c r="AY243" s="17" t="s">
        <v>148</v>
      </c>
      <c r="BE243" s="158">
        <f t="shared" si="4"/>
        <v>0</v>
      </c>
      <c r="BF243" s="158">
        <f t="shared" si="5"/>
        <v>0</v>
      </c>
      <c r="BG243" s="158">
        <f t="shared" si="6"/>
        <v>0</v>
      </c>
      <c r="BH243" s="158">
        <f t="shared" si="7"/>
        <v>0</v>
      </c>
      <c r="BI243" s="158">
        <f t="shared" si="8"/>
        <v>0</v>
      </c>
      <c r="BJ243" s="17" t="s">
        <v>81</v>
      </c>
      <c r="BK243" s="158">
        <f t="shared" si="9"/>
        <v>0</v>
      </c>
      <c r="BL243" s="17" t="s">
        <v>154</v>
      </c>
      <c r="BM243" s="157" t="s">
        <v>360</v>
      </c>
    </row>
    <row r="244" spans="1:65" s="2" customFormat="1" ht="21.75" customHeight="1">
      <c r="A244" s="32"/>
      <c r="B244" s="144"/>
      <c r="C244" s="145" t="s">
        <v>361</v>
      </c>
      <c r="D244" s="145" t="s">
        <v>150</v>
      </c>
      <c r="E244" s="146" t="s">
        <v>362</v>
      </c>
      <c r="F244" s="147" t="s">
        <v>363</v>
      </c>
      <c r="G244" s="148" t="s">
        <v>153</v>
      </c>
      <c r="H244" s="149">
        <v>105.13</v>
      </c>
      <c r="I244" s="150"/>
      <c r="J244" s="151">
        <f t="shared" si="0"/>
        <v>0</v>
      </c>
      <c r="K244" s="152"/>
      <c r="L244" s="33"/>
      <c r="M244" s="153" t="s">
        <v>1</v>
      </c>
      <c r="N244" s="154" t="s">
        <v>38</v>
      </c>
      <c r="O244" s="58"/>
      <c r="P244" s="155">
        <f t="shared" si="1"/>
        <v>0</v>
      </c>
      <c r="Q244" s="155">
        <v>1.2999999999999999E-4</v>
      </c>
      <c r="R244" s="155">
        <f t="shared" si="2"/>
        <v>1.3666899999999997E-2</v>
      </c>
      <c r="S244" s="155">
        <v>0</v>
      </c>
      <c r="T244" s="156">
        <f t="shared" si="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7" t="s">
        <v>154</v>
      </c>
      <c r="AT244" s="157" t="s">
        <v>150</v>
      </c>
      <c r="AU244" s="157" t="s">
        <v>83</v>
      </c>
      <c r="AY244" s="17" t="s">
        <v>148</v>
      </c>
      <c r="BE244" s="158">
        <f t="shared" si="4"/>
        <v>0</v>
      </c>
      <c r="BF244" s="158">
        <f t="shared" si="5"/>
        <v>0</v>
      </c>
      <c r="BG244" s="158">
        <f t="shared" si="6"/>
        <v>0</v>
      </c>
      <c r="BH244" s="158">
        <f t="shared" si="7"/>
        <v>0</v>
      </c>
      <c r="BI244" s="158">
        <f t="shared" si="8"/>
        <v>0</v>
      </c>
      <c r="BJ244" s="17" t="s">
        <v>81</v>
      </c>
      <c r="BK244" s="158">
        <f t="shared" si="9"/>
        <v>0</v>
      </c>
      <c r="BL244" s="17" t="s">
        <v>154</v>
      </c>
      <c r="BM244" s="157" t="s">
        <v>364</v>
      </c>
    </row>
    <row r="245" spans="1:65" s="12" customFormat="1" ht="22.8" customHeight="1">
      <c r="B245" s="131"/>
      <c r="D245" s="132" t="s">
        <v>72</v>
      </c>
      <c r="E245" s="142" t="s">
        <v>365</v>
      </c>
      <c r="F245" s="142" t="s">
        <v>366</v>
      </c>
      <c r="I245" s="134"/>
      <c r="J245" s="143">
        <f>BK245</f>
        <v>0</v>
      </c>
      <c r="L245" s="131"/>
      <c r="M245" s="136"/>
      <c r="N245" s="137"/>
      <c r="O245" s="137"/>
      <c r="P245" s="138">
        <f>P246</f>
        <v>0</v>
      </c>
      <c r="Q245" s="137"/>
      <c r="R245" s="138">
        <f>R246</f>
        <v>0</v>
      </c>
      <c r="S245" s="137"/>
      <c r="T245" s="139">
        <f>T246</f>
        <v>0</v>
      </c>
      <c r="AR245" s="132" t="s">
        <v>81</v>
      </c>
      <c r="AT245" s="140" t="s">
        <v>72</v>
      </c>
      <c r="AU245" s="140" t="s">
        <v>81</v>
      </c>
      <c r="AY245" s="132" t="s">
        <v>148</v>
      </c>
      <c r="BK245" s="141">
        <f>BK246</f>
        <v>0</v>
      </c>
    </row>
    <row r="246" spans="1:65" s="2" customFormat="1" ht="24.15" customHeight="1">
      <c r="A246" s="32"/>
      <c r="B246" s="144"/>
      <c r="C246" s="145" t="s">
        <v>367</v>
      </c>
      <c r="D246" s="145" t="s">
        <v>150</v>
      </c>
      <c r="E246" s="146" t="s">
        <v>368</v>
      </c>
      <c r="F246" s="147" t="s">
        <v>369</v>
      </c>
      <c r="G246" s="148" t="s">
        <v>257</v>
      </c>
      <c r="H246" s="149">
        <v>176.72800000000001</v>
      </c>
      <c r="I246" s="150"/>
      <c r="J246" s="151">
        <f>ROUND(I246*H246,2)</f>
        <v>0</v>
      </c>
      <c r="K246" s="152"/>
      <c r="L246" s="33"/>
      <c r="M246" s="195" t="s">
        <v>1</v>
      </c>
      <c r="N246" s="196" t="s">
        <v>38</v>
      </c>
      <c r="O246" s="197"/>
      <c r="P246" s="198">
        <f>O246*H246</f>
        <v>0</v>
      </c>
      <c r="Q246" s="198">
        <v>0</v>
      </c>
      <c r="R246" s="198">
        <f>Q246*H246</f>
        <v>0</v>
      </c>
      <c r="S246" s="198">
        <v>0</v>
      </c>
      <c r="T246" s="199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7" t="s">
        <v>154</v>
      </c>
      <c r="AT246" s="157" t="s">
        <v>150</v>
      </c>
      <c r="AU246" s="157" t="s">
        <v>83</v>
      </c>
      <c r="AY246" s="17" t="s">
        <v>148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7" t="s">
        <v>81</v>
      </c>
      <c r="BK246" s="158">
        <f>ROUND(I246*H246,2)</f>
        <v>0</v>
      </c>
      <c r="BL246" s="17" t="s">
        <v>154</v>
      </c>
      <c r="BM246" s="157" t="s">
        <v>370</v>
      </c>
    </row>
    <row r="247" spans="1:65" s="2" customFormat="1" ht="6.9" customHeight="1">
      <c r="A247" s="32"/>
      <c r="B247" s="47"/>
      <c r="C247" s="48"/>
      <c r="D247" s="48"/>
      <c r="E247" s="48"/>
      <c r="F247" s="48"/>
      <c r="G247" s="48"/>
      <c r="H247" s="48"/>
      <c r="I247" s="48"/>
      <c r="J247" s="48"/>
      <c r="K247" s="48"/>
      <c r="L247" s="33"/>
      <c r="M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</row>
  </sheetData>
  <autoFilter ref="C120:K246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68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86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4" t="s">
        <v>371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ROUND((SUM(BE121:BE267)),  2)</f>
        <v>0</v>
      </c>
      <c r="G33" s="32"/>
      <c r="H33" s="32"/>
      <c r="I33" s="100">
        <v>0.21</v>
      </c>
      <c r="J33" s="99">
        <f>ROUND(((SUM(BE121:BE267))*I33),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ROUND((SUM(BF121:BF267)),  2)</f>
        <v>0</v>
      </c>
      <c r="G34" s="32"/>
      <c r="H34" s="32"/>
      <c r="I34" s="100">
        <v>0.15</v>
      </c>
      <c r="J34" s="99">
        <f>ROUND(((SUM(BF121:BF267))*I34),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ROUND((SUM(BG121:BG267)),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ROUND((SUM(BH121:BH267)),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ROUND((SUM(BI121:BI267)),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4" t="str">
        <f>E9</f>
        <v>22-133-2 - SO 01g-14g Vodovodní přípojky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J123</f>
        <v>0</v>
      </c>
      <c r="L98" s="116"/>
    </row>
    <row r="99" spans="1:31" s="10" customFormat="1" ht="19.95" customHeight="1">
      <c r="B99" s="116"/>
      <c r="D99" s="117" t="s">
        <v>130</v>
      </c>
      <c r="E99" s="118"/>
      <c r="F99" s="118"/>
      <c r="G99" s="118"/>
      <c r="H99" s="118"/>
      <c r="I99" s="118"/>
      <c r="J99" s="119">
        <f>J241</f>
        <v>0</v>
      </c>
      <c r="L99" s="116"/>
    </row>
    <row r="100" spans="1:31" s="10" customFormat="1" ht="19.95" customHeight="1">
      <c r="B100" s="116"/>
      <c r="D100" s="117" t="s">
        <v>131</v>
      </c>
      <c r="E100" s="118"/>
      <c r="F100" s="118"/>
      <c r="G100" s="118"/>
      <c r="H100" s="118"/>
      <c r="I100" s="118"/>
      <c r="J100" s="119">
        <f>J244</f>
        <v>0</v>
      </c>
      <c r="L100" s="116"/>
    </row>
    <row r="101" spans="1:31" s="10" customFormat="1" ht="19.95" customHeight="1">
      <c r="B101" s="116"/>
      <c r="D101" s="117" t="s">
        <v>132</v>
      </c>
      <c r="E101" s="118"/>
      <c r="F101" s="118"/>
      <c r="G101" s="118"/>
      <c r="H101" s="118"/>
      <c r="I101" s="118"/>
      <c r="J101" s="119">
        <f>J266</f>
        <v>0</v>
      </c>
      <c r="L101" s="116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" customHeight="1">
      <c r="A108" s="32"/>
      <c r="B108" s="33"/>
      <c r="C108" s="21" t="s">
        <v>133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39" t="str">
        <f>E7</f>
        <v>Rodinné domy u Rybníka</v>
      </c>
      <c r="F111" s="240"/>
      <c r="G111" s="240"/>
      <c r="H111" s="240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121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04" t="str">
        <f>E9</f>
        <v>22-133-2 - SO 01g-14g Vodovodní přípojky</v>
      </c>
      <c r="F113" s="241"/>
      <c r="G113" s="241"/>
      <c r="H113" s="241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2"/>
      <c r="E115" s="32"/>
      <c r="F115" s="25" t="str">
        <f>F12</f>
        <v xml:space="preserve"> </v>
      </c>
      <c r="G115" s="32"/>
      <c r="H115" s="32"/>
      <c r="I115" s="27" t="s">
        <v>22</v>
      </c>
      <c r="J115" s="55" t="str">
        <f>IF(J12="","",J12)</f>
        <v>1. 4. 2022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>
      <c r="A117" s="32"/>
      <c r="B117" s="33"/>
      <c r="C117" s="27" t="s">
        <v>24</v>
      </c>
      <c r="D117" s="32"/>
      <c r="E117" s="32"/>
      <c r="F117" s="25" t="str">
        <f>E15</f>
        <v xml:space="preserve"> </v>
      </c>
      <c r="G117" s="32"/>
      <c r="H117" s="32"/>
      <c r="I117" s="27" t="s">
        <v>29</v>
      </c>
      <c r="J117" s="30" t="str">
        <f>E21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15" customHeight="1">
      <c r="A118" s="32"/>
      <c r="B118" s="33"/>
      <c r="C118" s="27" t="s">
        <v>27</v>
      </c>
      <c r="D118" s="32"/>
      <c r="E118" s="32"/>
      <c r="F118" s="25" t="str">
        <f>IF(E18="","",E18)</f>
        <v>Vyplň údaj</v>
      </c>
      <c r="G118" s="32"/>
      <c r="H118" s="32"/>
      <c r="I118" s="27" t="s">
        <v>30</v>
      </c>
      <c r="J118" s="30" t="str">
        <f>E24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20"/>
      <c r="B120" s="121"/>
      <c r="C120" s="122" t="s">
        <v>134</v>
      </c>
      <c r="D120" s="123" t="s">
        <v>58</v>
      </c>
      <c r="E120" s="123" t="s">
        <v>54</v>
      </c>
      <c r="F120" s="123" t="s">
        <v>55</v>
      </c>
      <c r="G120" s="123" t="s">
        <v>135</v>
      </c>
      <c r="H120" s="123" t="s">
        <v>136</v>
      </c>
      <c r="I120" s="123" t="s">
        <v>137</v>
      </c>
      <c r="J120" s="124" t="s">
        <v>125</v>
      </c>
      <c r="K120" s="125" t="s">
        <v>138</v>
      </c>
      <c r="L120" s="126"/>
      <c r="M120" s="62" t="s">
        <v>1</v>
      </c>
      <c r="N120" s="63" t="s">
        <v>37</v>
      </c>
      <c r="O120" s="63" t="s">
        <v>139</v>
      </c>
      <c r="P120" s="63" t="s">
        <v>140</v>
      </c>
      <c r="Q120" s="63" t="s">
        <v>141</v>
      </c>
      <c r="R120" s="63" t="s">
        <v>142</v>
      </c>
      <c r="S120" s="63" t="s">
        <v>143</v>
      </c>
      <c r="T120" s="64" t="s">
        <v>144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8" customHeight="1">
      <c r="A121" s="32"/>
      <c r="B121" s="33"/>
      <c r="C121" s="69" t="s">
        <v>145</v>
      </c>
      <c r="D121" s="32"/>
      <c r="E121" s="32"/>
      <c r="F121" s="32"/>
      <c r="G121" s="32"/>
      <c r="H121" s="32"/>
      <c r="I121" s="32"/>
      <c r="J121" s="127">
        <f>BK121</f>
        <v>0</v>
      </c>
      <c r="K121" s="32"/>
      <c r="L121" s="33"/>
      <c r="M121" s="65"/>
      <c r="N121" s="56"/>
      <c r="O121" s="66"/>
      <c r="P121" s="128">
        <f>P122</f>
        <v>0</v>
      </c>
      <c r="Q121" s="66"/>
      <c r="R121" s="128">
        <f>R122</f>
        <v>188.05250947000002</v>
      </c>
      <c r="S121" s="66"/>
      <c r="T121" s="129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72</v>
      </c>
      <c r="AU121" s="17" t="s">
        <v>127</v>
      </c>
      <c r="BK121" s="130">
        <f>BK122</f>
        <v>0</v>
      </c>
    </row>
    <row r="122" spans="1:65" s="12" customFormat="1" ht="25.95" customHeight="1">
      <c r="B122" s="131"/>
      <c r="D122" s="132" t="s">
        <v>72</v>
      </c>
      <c r="E122" s="133" t="s">
        <v>146</v>
      </c>
      <c r="F122" s="133" t="s">
        <v>147</v>
      </c>
      <c r="I122" s="134"/>
      <c r="J122" s="135">
        <f>BK122</f>
        <v>0</v>
      </c>
      <c r="L122" s="131"/>
      <c r="M122" s="136"/>
      <c r="N122" s="137"/>
      <c r="O122" s="137"/>
      <c r="P122" s="138">
        <f>P123+P241+P244+P266</f>
        <v>0</v>
      </c>
      <c r="Q122" s="137"/>
      <c r="R122" s="138">
        <f>R123+R241+R244+R266</f>
        <v>188.05250947000002</v>
      </c>
      <c r="S122" s="137"/>
      <c r="T122" s="139">
        <f>T123+T241+T244+T266</f>
        <v>0</v>
      </c>
      <c r="AR122" s="132" t="s">
        <v>81</v>
      </c>
      <c r="AT122" s="140" t="s">
        <v>72</v>
      </c>
      <c r="AU122" s="140" t="s">
        <v>73</v>
      </c>
      <c r="AY122" s="132" t="s">
        <v>148</v>
      </c>
      <c r="BK122" s="141">
        <f>BK123+BK241+BK244+BK266</f>
        <v>0</v>
      </c>
    </row>
    <row r="123" spans="1:65" s="12" customFormat="1" ht="22.8" customHeight="1">
      <c r="B123" s="131"/>
      <c r="D123" s="132" t="s">
        <v>72</v>
      </c>
      <c r="E123" s="142" t="s">
        <v>81</v>
      </c>
      <c r="F123" s="142" t="s">
        <v>149</v>
      </c>
      <c r="I123" s="134"/>
      <c r="J123" s="143">
        <f>BK123</f>
        <v>0</v>
      </c>
      <c r="L123" s="131"/>
      <c r="M123" s="136"/>
      <c r="N123" s="137"/>
      <c r="O123" s="137"/>
      <c r="P123" s="138">
        <f>SUM(P124:P240)</f>
        <v>0</v>
      </c>
      <c r="Q123" s="137"/>
      <c r="R123" s="138">
        <f>SUM(R124:R240)</f>
        <v>148.98106848</v>
      </c>
      <c r="S123" s="137"/>
      <c r="T123" s="139">
        <f>SUM(T124:T240)</f>
        <v>0</v>
      </c>
      <c r="AR123" s="132" t="s">
        <v>81</v>
      </c>
      <c r="AT123" s="140" t="s">
        <v>72</v>
      </c>
      <c r="AU123" s="140" t="s">
        <v>81</v>
      </c>
      <c r="AY123" s="132" t="s">
        <v>148</v>
      </c>
      <c r="BK123" s="141">
        <f>SUM(BK124:BK240)</f>
        <v>0</v>
      </c>
    </row>
    <row r="124" spans="1:65" s="2" customFormat="1" ht="16.5" customHeight="1">
      <c r="A124" s="32"/>
      <c r="B124" s="144"/>
      <c r="C124" s="145" t="s">
        <v>81</v>
      </c>
      <c r="D124" s="145" t="s">
        <v>150</v>
      </c>
      <c r="E124" s="146" t="s">
        <v>151</v>
      </c>
      <c r="F124" s="147" t="s">
        <v>152</v>
      </c>
      <c r="G124" s="148" t="s">
        <v>153</v>
      </c>
      <c r="H124" s="149">
        <v>13.5</v>
      </c>
      <c r="I124" s="150"/>
      <c r="J124" s="151">
        <f>ROUND(I124*H124,2)</f>
        <v>0</v>
      </c>
      <c r="K124" s="152"/>
      <c r="L124" s="33"/>
      <c r="M124" s="153" t="s">
        <v>1</v>
      </c>
      <c r="N124" s="154" t="s">
        <v>38</v>
      </c>
      <c r="O124" s="58"/>
      <c r="P124" s="155">
        <f>O124*H124</f>
        <v>0</v>
      </c>
      <c r="Q124" s="155">
        <v>3.6900000000000002E-2</v>
      </c>
      <c r="R124" s="155">
        <f>Q124*H124</f>
        <v>0.49815000000000004</v>
      </c>
      <c r="S124" s="155">
        <v>0</v>
      </c>
      <c r="T124" s="15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154</v>
      </c>
      <c r="AT124" s="157" t="s">
        <v>150</v>
      </c>
      <c r="AU124" s="157" t="s">
        <v>83</v>
      </c>
      <c r="AY124" s="17" t="s">
        <v>148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7" t="s">
        <v>81</v>
      </c>
      <c r="BK124" s="158">
        <f>ROUND(I124*H124,2)</f>
        <v>0</v>
      </c>
      <c r="BL124" s="17" t="s">
        <v>154</v>
      </c>
      <c r="BM124" s="157" t="s">
        <v>372</v>
      </c>
    </row>
    <row r="125" spans="1:65" s="13" customFormat="1" ht="10.199999999999999">
      <c r="B125" s="159"/>
      <c r="D125" s="160" t="s">
        <v>156</v>
      </c>
      <c r="E125" s="161" t="s">
        <v>1</v>
      </c>
      <c r="F125" s="162" t="s">
        <v>373</v>
      </c>
      <c r="H125" s="163">
        <v>13.5</v>
      </c>
      <c r="I125" s="164"/>
      <c r="L125" s="159"/>
      <c r="M125" s="165"/>
      <c r="N125" s="166"/>
      <c r="O125" s="166"/>
      <c r="P125" s="166"/>
      <c r="Q125" s="166"/>
      <c r="R125" s="166"/>
      <c r="S125" s="166"/>
      <c r="T125" s="167"/>
      <c r="AT125" s="161" t="s">
        <v>156</v>
      </c>
      <c r="AU125" s="161" t="s">
        <v>83</v>
      </c>
      <c r="AV125" s="13" t="s">
        <v>83</v>
      </c>
      <c r="AW125" s="13" t="s">
        <v>31</v>
      </c>
      <c r="AX125" s="13" t="s">
        <v>81</v>
      </c>
      <c r="AY125" s="161" t="s">
        <v>148</v>
      </c>
    </row>
    <row r="126" spans="1:65" s="2" customFormat="1" ht="24.15" customHeight="1">
      <c r="A126" s="32"/>
      <c r="B126" s="144"/>
      <c r="C126" s="145" t="s">
        <v>83</v>
      </c>
      <c r="D126" s="145" t="s">
        <v>150</v>
      </c>
      <c r="E126" s="146" t="s">
        <v>158</v>
      </c>
      <c r="F126" s="147" t="s">
        <v>159</v>
      </c>
      <c r="G126" s="148" t="s">
        <v>153</v>
      </c>
      <c r="H126" s="149">
        <v>63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38</v>
      </c>
      <c r="O126" s="58"/>
      <c r="P126" s="155">
        <f>O126*H126</f>
        <v>0</v>
      </c>
      <c r="Q126" s="155">
        <v>3.6900000000000002E-2</v>
      </c>
      <c r="R126" s="155">
        <f>Q126*H126</f>
        <v>2.3247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154</v>
      </c>
      <c r="AT126" s="157" t="s">
        <v>150</v>
      </c>
      <c r="AU126" s="157" t="s">
        <v>83</v>
      </c>
      <c r="AY126" s="17" t="s">
        <v>148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81</v>
      </c>
      <c r="BK126" s="158">
        <f>ROUND(I126*H126,2)</f>
        <v>0</v>
      </c>
      <c r="BL126" s="17" t="s">
        <v>154</v>
      </c>
      <c r="BM126" s="157" t="s">
        <v>374</v>
      </c>
    </row>
    <row r="127" spans="1:65" s="13" customFormat="1" ht="10.199999999999999">
      <c r="B127" s="159"/>
      <c r="D127" s="160" t="s">
        <v>156</v>
      </c>
      <c r="E127" s="161" t="s">
        <v>1</v>
      </c>
      <c r="F127" s="162" t="s">
        <v>375</v>
      </c>
      <c r="H127" s="163">
        <v>63</v>
      </c>
      <c r="I127" s="164"/>
      <c r="L127" s="159"/>
      <c r="M127" s="165"/>
      <c r="N127" s="166"/>
      <c r="O127" s="166"/>
      <c r="P127" s="166"/>
      <c r="Q127" s="166"/>
      <c r="R127" s="166"/>
      <c r="S127" s="166"/>
      <c r="T127" s="167"/>
      <c r="AT127" s="161" t="s">
        <v>156</v>
      </c>
      <c r="AU127" s="161" t="s">
        <v>83</v>
      </c>
      <c r="AV127" s="13" t="s">
        <v>83</v>
      </c>
      <c r="AW127" s="13" t="s">
        <v>31</v>
      </c>
      <c r="AX127" s="13" t="s">
        <v>81</v>
      </c>
      <c r="AY127" s="161" t="s">
        <v>148</v>
      </c>
    </row>
    <row r="128" spans="1:65" s="2" customFormat="1" ht="33" customHeight="1">
      <c r="A128" s="32"/>
      <c r="B128" s="144"/>
      <c r="C128" s="145" t="s">
        <v>162</v>
      </c>
      <c r="D128" s="145" t="s">
        <v>150</v>
      </c>
      <c r="E128" s="146" t="s">
        <v>376</v>
      </c>
      <c r="F128" s="147" t="s">
        <v>377</v>
      </c>
      <c r="G128" s="148" t="s">
        <v>165</v>
      </c>
      <c r="H128" s="149">
        <v>50.625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38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154</v>
      </c>
      <c r="AT128" s="157" t="s">
        <v>150</v>
      </c>
      <c r="AU128" s="157" t="s">
        <v>83</v>
      </c>
      <c r="AY128" s="17" t="s">
        <v>148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81</v>
      </c>
      <c r="BK128" s="158">
        <f>ROUND(I128*H128,2)</f>
        <v>0</v>
      </c>
      <c r="BL128" s="17" t="s">
        <v>154</v>
      </c>
      <c r="BM128" s="157" t="s">
        <v>378</v>
      </c>
    </row>
    <row r="129" spans="1:65" s="13" customFormat="1" ht="10.199999999999999">
      <c r="B129" s="159"/>
      <c r="D129" s="160" t="s">
        <v>156</v>
      </c>
      <c r="E129" s="161" t="s">
        <v>1</v>
      </c>
      <c r="F129" s="162" t="s">
        <v>379</v>
      </c>
      <c r="H129" s="163">
        <v>50.625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156</v>
      </c>
      <c r="AU129" s="161" t="s">
        <v>83</v>
      </c>
      <c r="AV129" s="13" t="s">
        <v>83</v>
      </c>
      <c r="AW129" s="13" t="s">
        <v>31</v>
      </c>
      <c r="AX129" s="13" t="s">
        <v>81</v>
      </c>
      <c r="AY129" s="161" t="s">
        <v>148</v>
      </c>
    </row>
    <row r="130" spans="1:65" s="2" customFormat="1" ht="33" customHeight="1">
      <c r="A130" s="32"/>
      <c r="B130" s="144"/>
      <c r="C130" s="145" t="s">
        <v>154</v>
      </c>
      <c r="D130" s="145" t="s">
        <v>150</v>
      </c>
      <c r="E130" s="146" t="s">
        <v>163</v>
      </c>
      <c r="F130" s="147" t="s">
        <v>164</v>
      </c>
      <c r="G130" s="148" t="s">
        <v>165</v>
      </c>
      <c r="H130" s="149">
        <v>122.072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38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154</v>
      </c>
      <c r="AT130" s="157" t="s">
        <v>150</v>
      </c>
      <c r="AU130" s="157" t="s">
        <v>83</v>
      </c>
      <c r="AY130" s="17" t="s">
        <v>148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7" t="s">
        <v>81</v>
      </c>
      <c r="BK130" s="158">
        <f>ROUND(I130*H130,2)</f>
        <v>0</v>
      </c>
      <c r="BL130" s="17" t="s">
        <v>154</v>
      </c>
      <c r="BM130" s="157" t="s">
        <v>380</v>
      </c>
    </row>
    <row r="131" spans="1:65" s="13" customFormat="1" ht="10.199999999999999">
      <c r="B131" s="159"/>
      <c r="D131" s="160" t="s">
        <v>156</v>
      </c>
      <c r="E131" s="161" t="s">
        <v>1</v>
      </c>
      <c r="F131" s="162" t="s">
        <v>381</v>
      </c>
      <c r="H131" s="163">
        <v>7.5294000000000008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83</v>
      </c>
      <c r="AV131" s="13" t="s">
        <v>83</v>
      </c>
      <c r="AW131" s="13" t="s">
        <v>31</v>
      </c>
      <c r="AX131" s="13" t="s">
        <v>73</v>
      </c>
      <c r="AY131" s="161" t="s">
        <v>148</v>
      </c>
    </row>
    <row r="132" spans="1:65" s="13" customFormat="1" ht="10.199999999999999">
      <c r="B132" s="159"/>
      <c r="D132" s="160" t="s">
        <v>156</v>
      </c>
      <c r="E132" s="161" t="s">
        <v>1</v>
      </c>
      <c r="F132" s="162" t="s">
        <v>382</v>
      </c>
      <c r="H132" s="163">
        <v>5.8979699999999999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156</v>
      </c>
      <c r="AU132" s="161" t="s">
        <v>83</v>
      </c>
      <c r="AV132" s="13" t="s">
        <v>83</v>
      </c>
      <c r="AW132" s="13" t="s">
        <v>31</v>
      </c>
      <c r="AX132" s="13" t="s">
        <v>73</v>
      </c>
      <c r="AY132" s="161" t="s">
        <v>148</v>
      </c>
    </row>
    <row r="133" spans="1:65" s="13" customFormat="1" ht="10.199999999999999">
      <c r="B133" s="159"/>
      <c r="D133" s="160" t="s">
        <v>156</v>
      </c>
      <c r="E133" s="161" t="s">
        <v>1</v>
      </c>
      <c r="F133" s="162" t="s">
        <v>383</v>
      </c>
      <c r="H133" s="163">
        <v>7.3602000000000007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156</v>
      </c>
      <c r="AU133" s="161" t="s">
        <v>83</v>
      </c>
      <c r="AV133" s="13" t="s">
        <v>83</v>
      </c>
      <c r="AW133" s="13" t="s">
        <v>31</v>
      </c>
      <c r="AX133" s="13" t="s">
        <v>73</v>
      </c>
      <c r="AY133" s="161" t="s">
        <v>148</v>
      </c>
    </row>
    <row r="134" spans="1:65" s="13" customFormat="1" ht="10.199999999999999">
      <c r="B134" s="159"/>
      <c r="D134" s="160" t="s">
        <v>156</v>
      </c>
      <c r="E134" s="161" t="s">
        <v>1</v>
      </c>
      <c r="F134" s="162" t="s">
        <v>384</v>
      </c>
      <c r="H134" s="163">
        <v>8.5562100000000001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156</v>
      </c>
      <c r="AU134" s="161" t="s">
        <v>83</v>
      </c>
      <c r="AV134" s="13" t="s">
        <v>83</v>
      </c>
      <c r="AW134" s="13" t="s">
        <v>31</v>
      </c>
      <c r="AX134" s="13" t="s">
        <v>73</v>
      </c>
      <c r="AY134" s="161" t="s">
        <v>148</v>
      </c>
    </row>
    <row r="135" spans="1:65" s="13" customFormat="1" ht="10.199999999999999">
      <c r="B135" s="159"/>
      <c r="D135" s="160" t="s">
        <v>156</v>
      </c>
      <c r="E135" s="161" t="s">
        <v>1</v>
      </c>
      <c r="F135" s="162" t="s">
        <v>385</v>
      </c>
      <c r="H135" s="163">
        <v>9.729000000000001</v>
      </c>
      <c r="I135" s="164"/>
      <c r="L135" s="159"/>
      <c r="M135" s="165"/>
      <c r="N135" s="166"/>
      <c r="O135" s="166"/>
      <c r="P135" s="166"/>
      <c r="Q135" s="166"/>
      <c r="R135" s="166"/>
      <c r="S135" s="166"/>
      <c r="T135" s="167"/>
      <c r="AT135" s="161" t="s">
        <v>156</v>
      </c>
      <c r="AU135" s="161" t="s">
        <v>83</v>
      </c>
      <c r="AV135" s="13" t="s">
        <v>83</v>
      </c>
      <c r="AW135" s="13" t="s">
        <v>31</v>
      </c>
      <c r="AX135" s="13" t="s">
        <v>73</v>
      </c>
      <c r="AY135" s="161" t="s">
        <v>148</v>
      </c>
    </row>
    <row r="136" spans="1:65" s="13" customFormat="1" ht="10.199999999999999">
      <c r="B136" s="159"/>
      <c r="D136" s="160" t="s">
        <v>156</v>
      </c>
      <c r="E136" s="161" t="s">
        <v>1</v>
      </c>
      <c r="F136" s="162" t="s">
        <v>386</v>
      </c>
      <c r="H136" s="163">
        <v>10.134539999999999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156</v>
      </c>
      <c r="AU136" s="161" t="s">
        <v>83</v>
      </c>
      <c r="AV136" s="13" t="s">
        <v>83</v>
      </c>
      <c r="AW136" s="13" t="s">
        <v>31</v>
      </c>
      <c r="AX136" s="13" t="s">
        <v>73</v>
      </c>
      <c r="AY136" s="161" t="s">
        <v>148</v>
      </c>
    </row>
    <row r="137" spans="1:65" s="13" customFormat="1" ht="10.199999999999999">
      <c r="B137" s="159"/>
      <c r="D137" s="160" t="s">
        <v>156</v>
      </c>
      <c r="E137" s="161" t="s">
        <v>1</v>
      </c>
      <c r="F137" s="162" t="s">
        <v>387</v>
      </c>
      <c r="H137" s="163">
        <v>8.4600000000000009</v>
      </c>
      <c r="I137" s="164"/>
      <c r="L137" s="159"/>
      <c r="M137" s="165"/>
      <c r="N137" s="166"/>
      <c r="O137" s="166"/>
      <c r="P137" s="166"/>
      <c r="Q137" s="166"/>
      <c r="R137" s="166"/>
      <c r="S137" s="166"/>
      <c r="T137" s="167"/>
      <c r="AT137" s="161" t="s">
        <v>156</v>
      </c>
      <c r="AU137" s="161" t="s">
        <v>83</v>
      </c>
      <c r="AV137" s="13" t="s">
        <v>83</v>
      </c>
      <c r="AW137" s="13" t="s">
        <v>31</v>
      </c>
      <c r="AX137" s="13" t="s">
        <v>73</v>
      </c>
      <c r="AY137" s="161" t="s">
        <v>148</v>
      </c>
    </row>
    <row r="138" spans="1:65" s="13" customFormat="1" ht="10.199999999999999">
      <c r="B138" s="159"/>
      <c r="D138" s="160" t="s">
        <v>156</v>
      </c>
      <c r="E138" s="161" t="s">
        <v>1</v>
      </c>
      <c r="F138" s="162" t="s">
        <v>388</v>
      </c>
      <c r="H138" s="163">
        <v>7.8085800000000001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156</v>
      </c>
      <c r="AU138" s="161" t="s">
        <v>83</v>
      </c>
      <c r="AV138" s="13" t="s">
        <v>83</v>
      </c>
      <c r="AW138" s="13" t="s">
        <v>31</v>
      </c>
      <c r="AX138" s="13" t="s">
        <v>73</v>
      </c>
      <c r="AY138" s="161" t="s">
        <v>148</v>
      </c>
    </row>
    <row r="139" spans="1:65" s="13" customFormat="1" ht="10.199999999999999">
      <c r="B139" s="159"/>
      <c r="D139" s="160" t="s">
        <v>156</v>
      </c>
      <c r="E139" s="161" t="s">
        <v>1</v>
      </c>
      <c r="F139" s="162" t="s">
        <v>389</v>
      </c>
      <c r="H139" s="163">
        <v>7.7832000000000008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156</v>
      </c>
      <c r="AU139" s="161" t="s">
        <v>83</v>
      </c>
      <c r="AV139" s="13" t="s">
        <v>83</v>
      </c>
      <c r="AW139" s="13" t="s">
        <v>31</v>
      </c>
      <c r="AX139" s="13" t="s">
        <v>73</v>
      </c>
      <c r="AY139" s="161" t="s">
        <v>148</v>
      </c>
    </row>
    <row r="140" spans="1:65" s="13" customFormat="1" ht="10.199999999999999">
      <c r="B140" s="159"/>
      <c r="D140" s="160" t="s">
        <v>156</v>
      </c>
      <c r="E140" s="161" t="s">
        <v>1</v>
      </c>
      <c r="F140" s="162" t="s">
        <v>390</v>
      </c>
      <c r="H140" s="163">
        <v>7.5593700000000004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156</v>
      </c>
      <c r="AU140" s="161" t="s">
        <v>83</v>
      </c>
      <c r="AV140" s="13" t="s">
        <v>83</v>
      </c>
      <c r="AW140" s="13" t="s">
        <v>31</v>
      </c>
      <c r="AX140" s="13" t="s">
        <v>73</v>
      </c>
      <c r="AY140" s="161" t="s">
        <v>148</v>
      </c>
    </row>
    <row r="141" spans="1:65" s="13" customFormat="1" ht="10.199999999999999">
      <c r="B141" s="159"/>
      <c r="D141" s="160" t="s">
        <v>156</v>
      </c>
      <c r="E141" s="161" t="s">
        <v>1</v>
      </c>
      <c r="F141" s="162" t="s">
        <v>391</v>
      </c>
      <c r="H141" s="163">
        <v>7.6140000000000008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156</v>
      </c>
      <c r="AU141" s="161" t="s">
        <v>83</v>
      </c>
      <c r="AV141" s="13" t="s">
        <v>83</v>
      </c>
      <c r="AW141" s="13" t="s">
        <v>31</v>
      </c>
      <c r="AX141" s="13" t="s">
        <v>73</v>
      </c>
      <c r="AY141" s="161" t="s">
        <v>148</v>
      </c>
    </row>
    <row r="142" spans="1:65" s="13" customFormat="1" ht="10.199999999999999">
      <c r="B142" s="159"/>
      <c r="D142" s="160" t="s">
        <v>156</v>
      </c>
      <c r="E142" s="161" t="s">
        <v>1</v>
      </c>
      <c r="F142" s="162" t="s">
        <v>392</v>
      </c>
      <c r="H142" s="163">
        <v>7.3101600000000007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156</v>
      </c>
      <c r="AU142" s="161" t="s">
        <v>83</v>
      </c>
      <c r="AV142" s="13" t="s">
        <v>83</v>
      </c>
      <c r="AW142" s="13" t="s">
        <v>31</v>
      </c>
      <c r="AX142" s="13" t="s">
        <v>73</v>
      </c>
      <c r="AY142" s="161" t="s">
        <v>148</v>
      </c>
    </row>
    <row r="143" spans="1:65" s="13" customFormat="1" ht="10.199999999999999">
      <c r="B143" s="159"/>
      <c r="D143" s="160" t="s">
        <v>156</v>
      </c>
      <c r="E143" s="161" t="s">
        <v>1</v>
      </c>
      <c r="F143" s="162" t="s">
        <v>381</v>
      </c>
      <c r="H143" s="163">
        <v>7.5294000000000008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156</v>
      </c>
      <c r="AU143" s="161" t="s">
        <v>83</v>
      </c>
      <c r="AV143" s="13" t="s">
        <v>83</v>
      </c>
      <c r="AW143" s="13" t="s">
        <v>31</v>
      </c>
      <c r="AX143" s="13" t="s">
        <v>73</v>
      </c>
      <c r="AY143" s="161" t="s">
        <v>148</v>
      </c>
    </row>
    <row r="144" spans="1:65" s="13" customFormat="1" ht="10.199999999999999">
      <c r="B144" s="159"/>
      <c r="D144" s="160" t="s">
        <v>156</v>
      </c>
      <c r="E144" s="161" t="s">
        <v>1</v>
      </c>
      <c r="F144" s="162" t="s">
        <v>393</v>
      </c>
      <c r="H144" s="163">
        <v>7.2270900000000005</v>
      </c>
      <c r="I144" s="164"/>
      <c r="L144" s="159"/>
      <c r="M144" s="165"/>
      <c r="N144" s="166"/>
      <c r="O144" s="166"/>
      <c r="P144" s="166"/>
      <c r="Q144" s="166"/>
      <c r="R144" s="166"/>
      <c r="S144" s="166"/>
      <c r="T144" s="167"/>
      <c r="AT144" s="161" t="s">
        <v>156</v>
      </c>
      <c r="AU144" s="161" t="s">
        <v>83</v>
      </c>
      <c r="AV144" s="13" t="s">
        <v>83</v>
      </c>
      <c r="AW144" s="13" t="s">
        <v>31</v>
      </c>
      <c r="AX144" s="13" t="s">
        <v>73</v>
      </c>
      <c r="AY144" s="161" t="s">
        <v>148</v>
      </c>
    </row>
    <row r="145" spans="1:65" s="13" customFormat="1" ht="10.199999999999999">
      <c r="B145" s="159"/>
      <c r="D145" s="160" t="s">
        <v>156</v>
      </c>
      <c r="E145" s="161" t="s">
        <v>1</v>
      </c>
      <c r="F145" s="162" t="s">
        <v>394</v>
      </c>
      <c r="H145" s="163">
        <v>11.573279999999999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156</v>
      </c>
      <c r="AU145" s="161" t="s">
        <v>83</v>
      </c>
      <c r="AV145" s="13" t="s">
        <v>83</v>
      </c>
      <c r="AW145" s="13" t="s">
        <v>31</v>
      </c>
      <c r="AX145" s="13" t="s">
        <v>73</v>
      </c>
      <c r="AY145" s="161" t="s">
        <v>148</v>
      </c>
    </row>
    <row r="146" spans="1:65" s="14" customFormat="1" ht="10.199999999999999">
      <c r="B146" s="168"/>
      <c r="D146" s="160" t="s">
        <v>156</v>
      </c>
      <c r="E146" s="169" t="s">
        <v>1</v>
      </c>
      <c r="F146" s="170" t="s">
        <v>182</v>
      </c>
      <c r="H146" s="171">
        <v>122.07240000000002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156</v>
      </c>
      <c r="AU146" s="169" t="s">
        <v>83</v>
      </c>
      <c r="AV146" s="14" t="s">
        <v>154</v>
      </c>
      <c r="AW146" s="14" t="s">
        <v>31</v>
      </c>
      <c r="AX146" s="14" t="s">
        <v>81</v>
      </c>
      <c r="AY146" s="169" t="s">
        <v>148</v>
      </c>
    </row>
    <row r="147" spans="1:65" s="2" customFormat="1" ht="24.15" customHeight="1">
      <c r="A147" s="32"/>
      <c r="B147" s="144"/>
      <c r="C147" s="145" t="s">
        <v>202</v>
      </c>
      <c r="D147" s="145" t="s">
        <v>150</v>
      </c>
      <c r="E147" s="146" t="s">
        <v>183</v>
      </c>
      <c r="F147" s="147" t="s">
        <v>184</v>
      </c>
      <c r="G147" s="148" t="s">
        <v>165</v>
      </c>
      <c r="H147" s="149">
        <v>50.688000000000002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154</v>
      </c>
      <c r="AT147" s="157" t="s">
        <v>150</v>
      </c>
      <c r="AU147" s="157" t="s">
        <v>83</v>
      </c>
      <c r="AY147" s="17" t="s">
        <v>148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154</v>
      </c>
      <c r="BM147" s="157" t="s">
        <v>395</v>
      </c>
    </row>
    <row r="148" spans="1:65" s="13" customFormat="1" ht="10.199999999999999">
      <c r="B148" s="159"/>
      <c r="D148" s="160" t="s">
        <v>156</v>
      </c>
      <c r="E148" s="161" t="s">
        <v>1</v>
      </c>
      <c r="F148" s="162" t="s">
        <v>396</v>
      </c>
      <c r="H148" s="163">
        <v>2.0699999999999998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156</v>
      </c>
      <c r="AU148" s="161" t="s">
        <v>83</v>
      </c>
      <c r="AV148" s="13" t="s">
        <v>83</v>
      </c>
      <c r="AW148" s="13" t="s">
        <v>31</v>
      </c>
      <c r="AX148" s="13" t="s">
        <v>73</v>
      </c>
      <c r="AY148" s="161" t="s">
        <v>148</v>
      </c>
    </row>
    <row r="149" spans="1:65" s="13" customFormat="1" ht="10.199999999999999">
      <c r="B149" s="159"/>
      <c r="D149" s="160" t="s">
        <v>156</v>
      </c>
      <c r="E149" s="161" t="s">
        <v>1</v>
      </c>
      <c r="F149" s="162" t="s">
        <v>397</v>
      </c>
      <c r="H149" s="163">
        <v>1.242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156</v>
      </c>
      <c r="AU149" s="161" t="s">
        <v>83</v>
      </c>
      <c r="AV149" s="13" t="s">
        <v>83</v>
      </c>
      <c r="AW149" s="13" t="s">
        <v>31</v>
      </c>
      <c r="AX149" s="13" t="s">
        <v>73</v>
      </c>
      <c r="AY149" s="161" t="s">
        <v>148</v>
      </c>
    </row>
    <row r="150" spans="1:65" s="13" customFormat="1" ht="10.199999999999999">
      <c r="B150" s="159"/>
      <c r="D150" s="160" t="s">
        <v>156</v>
      </c>
      <c r="E150" s="161" t="s">
        <v>1</v>
      </c>
      <c r="F150" s="162" t="s">
        <v>398</v>
      </c>
      <c r="H150" s="163">
        <v>1.9800000000000002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156</v>
      </c>
      <c r="AU150" s="161" t="s">
        <v>83</v>
      </c>
      <c r="AV150" s="13" t="s">
        <v>83</v>
      </c>
      <c r="AW150" s="13" t="s">
        <v>31</v>
      </c>
      <c r="AX150" s="13" t="s">
        <v>73</v>
      </c>
      <c r="AY150" s="161" t="s">
        <v>148</v>
      </c>
    </row>
    <row r="151" spans="1:65" s="13" customFormat="1" ht="10.199999999999999">
      <c r="B151" s="159"/>
      <c r="D151" s="160" t="s">
        <v>156</v>
      </c>
      <c r="E151" s="161" t="s">
        <v>1</v>
      </c>
      <c r="F151" s="162" t="s">
        <v>399</v>
      </c>
      <c r="H151" s="163">
        <v>0.75600000000000001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156</v>
      </c>
      <c r="AU151" s="161" t="s">
        <v>83</v>
      </c>
      <c r="AV151" s="13" t="s">
        <v>83</v>
      </c>
      <c r="AW151" s="13" t="s">
        <v>31</v>
      </c>
      <c r="AX151" s="13" t="s">
        <v>73</v>
      </c>
      <c r="AY151" s="161" t="s">
        <v>148</v>
      </c>
    </row>
    <row r="152" spans="1:65" s="13" customFormat="1" ht="10.199999999999999">
      <c r="B152" s="159"/>
      <c r="D152" s="160" t="s">
        <v>156</v>
      </c>
      <c r="E152" s="161" t="s">
        <v>1</v>
      </c>
      <c r="F152" s="162" t="s">
        <v>400</v>
      </c>
      <c r="H152" s="163">
        <v>2.1779999999999999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156</v>
      </c>
      <c r="AU152" s="161" t="s">
        <v>83</v>
      </c>
      <c r="AV152" s="13" t="s">
        <v>83</v>
      </c>
      <c r="AW152" s="13" t="s">
        <v>31</v>
      </c>
      <c r="AX152" s="13" t="s">
        <v>73</v>
      </c>
      <c r="AY152" s="161" t="s">
        <v>148</v>
      </c>
    </row>
    <row r="153" spans="1:65" s="13" customFormat="1" ht="10.199999999999999">
      <c r="B153" s="159"/>
      <c r="D153" s="160" t="s">
        <v>156</v>
      </c>
      <c r="E153" s="161" t="s">
        <v>1</v>
      </c>
      <c r="F153" s="162" t="s">
        <v>401</v>
      </c>
      <c r="H153" s="163">
        <v>1.1160000000000001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156</v>
      </c>
      <c r="AU153" s="161" t="s">
        <v>83</v>
      </c>
      <c r="AV153" s="13" t="s">
        <v>83</v>
      </c>
      <c r="AW153" s="13" t="s">
        <v>31</v>
      </c>
      <c r="AX153" s="13" t="s">
        <v>73</v>
      </c>
      <c r="AY153" s="161" t="s">
        <v>148</v>
      </c>
    </row>
    <row r="154" spans="1:65" s="13" customFormat="1" ht="10.199999999999999">
      <c r="B154" s="159"/>
      <c r="D154" s="160" t="s">
        <v>156</v>
      </c>
      <c r="E154" s="161" t="s">
        <v>1</v>
      </c>
      <c r="F154" s="162" t="s">
        <v>402</v>
      </c>
      <c r="H154" s="163">
        <v>2.5379999999999998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156</v>
      </c>
      <c r="AU154" s="161" t="s">
        <v>83</v>
      </c>
      <c r="AV154" s="13" t="s">
        <v>83</v>
      </c>
      <c r="AW154" s="13" t="s">
        <v>31</v>
      </c>
      <c r="AX154" s="13" t="s">
        <v>73</v>
      </c>
      <c r="AY154" s="161" t="s">
        <v>148</v>
      </c>
    </row>
    <row r="155" spans="1:65" s="13" customFormat="1" ht="10.199999999999999">
      <c r="B155" s="159"/>
      <c r="D155" s="160" t="s">
        <v>156</v>
      </c>
      <c r="E155" s="161" t="s">
        <v>1</v>
      </c>
      <c r="F155" s="162" t="s">
        <v>403</v>
      </c>
      <c r="H155" s="163">
        <v>1.3140000000000001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156</v>
      </c>
      <c r="AU155" s="161" t="s">
        <v>83</v>
      </c>
      <c r="AV155" s="13" t="s">
        <v>83</v>
      </c>
      <c r="AW155" s="13" t="s">
        <v>31</v>
      </c>
      <c r="AX155" s="13" t="s">
        <v>73</v>
      </c>
      <c r="AY155" s="161" t="s">
        <v>148</v>
      </c>
    </row>
    <row r="156" spans="1:65" s="13" customFormat="1" ht="10.199999999999999">
      <c r="B156" s="159"/>
      <c r="D156" s="160" t="s">
        <v>156</v>
      </c>
      <c r="E156" s="161" t="s">
        <v>1</v>
      </c>
      <c r="F156" s="162" t="s">
        <v>404</v>
      </c>
      <c r="H156" s="163">
        <v>2.754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156</v>
      </c>
      <c r="AU156" s="161" t="s">
        <v>83</v>
      </c>
      <c r="AV156" s="13" t="s">
        <v>83</v>
      </c>
      <c r="AW156" s="13" t="s">
        <v>31</v>
      </c>
      <c r="AX156" s="13" t="s">
        <v>73</v>
      </c>
      <c r="AY156" s="161" t="s">
        <v>148</v>
      </c>
    </row>
    <row r="157" spans="1:65" s="13" customFormat="1" ht="10.199999999999999">
      <c r="B157" s="159"/>
      <c r="D157" s="160" t="s">
        <v>156</v>
      </c>
      <c r="E157" s="161" t="s">
        <v>1</v>
      </c>
      <c r="F157" s="162" t="s">
        <v>405</v>
      </c>
      <c r="H157" s="163">
        <v>1.62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156</v>
      </c>
      <c r="AU157" s="161" t="s">
        <v>83</v>
      </c>
      <c r="AV157" s="13" t="s">
        <v>83</v>
      </c>
      <c r="AW157" s="13" t="s">
        <v>31</v>
      </c>
      <c r="AX157" s="13" t="s">
        <v>73</v>
      </c>
      <c r="AY157" s="161" t="s">
        <v>148</v>
      </c>
    </row>
    <row r="158" spans="1:65" s="13" customFormat="1" ht="10.199999999999999">
      <c r="B158" s="159"/>
      <c r="D158" s="160" t="s">
        <v>156</v>
      </c>
      <c r="E158" s="161" t="s">
        <v>1</v>
      </c>
      <c r="F158" s="162" t="s">
        <v>404</v>
      </c>
      <c r="H158" s="163">
        <v>2.754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156</v>
      </c>
      <c r="AU158" s="161" t="s">
        <v>83</v>
      </c>
      <c r="AV158" s="13" t="s">
        <v>83</v>
      </c>
      <c r="AW158" s="13" t="s">
        <v>31</v>
      </c>
      <c r="AX158" s="13" t="s">
        <v>73</v>
      </c>
      <c r="AY158" s="161" t="s">
        <v>148</v>
      </c>
    </row>
    <row r="159" spans="1:65" s="13" customFormat="1" ht="10.199999999999999">
      <c r="B159" s="159"/>
      <c r="D159" s="160" t="s">
        <v>156</v>
      </c>
      <c r="E159" s="161" t="s">
        <v>1</v>
      </c>
      <c r="F159" s="162" t="s">
        <v>406</v>
      </c>
      <c r="H159" s="163">
        <v>1.9260000000000002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156</v>
      </c>
      <c r="AU159" s="161" t="s">
        <v>83</v>
      </c>
      <c r="AV159" s="13" t="s">
        <v>83</v>
      </c>
      <c r="AW159" s="13" t="s">
        <v>31</v>
      </c>
      <c r="AX159" s="13" t="s">
        <v>73</v>
      </c>
      <c r="AY159" s="161" t="s">
        <v>148</v>
      </c>
    </row>
    <row r="160" spans="1:65" s="13" customFormat="1" ht="10.199999999999999">
      <c r="B160" s="159"/>
      <c r="D160" s="160" t="s">
        <v>156</v>
      </c>
      <c r="E160" s="161" t="s">
        <v>1</v>
      </c>
      <c r="F160" s="162" t="s">
        <v>201</v>
      </c>
      <c r="H160" s="163">
        <v>2.7720000000000002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156</v>
      </c>
      <c r="AU160" s="161" t="s">
        <v>83</v>
      </c>
      <c r="AV160" s="13" t="s">
        <v>83</v>
      </c>
      <c r="AW160" s="13" t="s">
        <v>31</v>
      </c>
      <c r="AX160" s="13" t="s">
        <v>73</v>
      </c>
      <c r="AY160" s="161" t="s">
        <v>148</v>
      </c>
    </row>
    <row r="161" spans="2:51" s="13" customFormat="1" ht="10.199999999999999">
      <c r="B161" s="159"/>
      <c r="D161" s="160" t="s">
        <v>156</v>
      </c>
      <c r="E161" s="161" t="s">
        <v>1</v>
      </c>
      <c r="F161" s="162" t="s">
        <v>407</v>
      </c>
      <c r="H161" s="163">
        <v>1.2240000000000002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156</v>
      </c>
      <c r="AU161" s="161" t="s">
        <v>83</v>
      </c>
      <c r="AV161" s="13" t="s">
        <v>83</v>
      </c>
      <c r="AW161" s="13" t="s">
        <v>31</v>
      </c>
      <c r="AX161" s="13" t="s">
        <v>73</v>
      </c>
      <c r="AY161" s="161" t="s">
        <v>148</v>
      </c>
    </row>
    <row r="162" spans="2:51" s="13" customFormat="1" ht="10.199999999999999">
      <c r="B162" s="159"/>
      <c r="D162" s="160" t="s">
        <v>156</v>
      </c>
      <c r="E162" s="161" t="s">
        <v>1</v>
      </c>
      <c r="F162" s="162" t="s">
        <v>408</v>
      </c>
      <c r="H162" s="163">
        <v>2.7360000000000002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156</v>
      </c>
      <c r="AU162" s="161" t="s">
        <v>83</v>
      </c>
      <c r="AV162" s="13" t="s">
        <v>83</v>
      </c>
      <c r="AW162" s="13" t="s">
        <v>31</v>
      </c>
      <c r="AX162" s="13" t="s">
        <v>73</v>
      </c>
      <c r="AY162" s="161" t="s">
        <v>148</v>
      </c>
    </row>
    <row r="163" spans="2:51" s="13" customFormat="1" ht="10.199999999999999">
      <c r="B163" s="159"/>
      <c r="D163" s="160" t="s">
        <v>156</v>
      </c>
      <c r="E163" s="161" t="s">
        <v>1</v>
      </c>
      <c r="F163" s="162" t="s">
        <v>409</v>
      </c>
      <c r="H163" s="163">
        <v>0.9900000000000001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156</v>
      </c>
      <c r="AU163" s="161" t="s">
        <v>83</v>
      </c>
      <c r="AV163" s="13" t="s">
        <v>83</v>
      </c>
      <c r="AW163" s="13" t="s">
        <v>31</v>
      </c>
      <c r="AX163" s="13" t="s">
        <v>73</v>
      </c>
      <c r="AY163" s="161" t="s">
        <v>148</v>
      </c>
    </row>
    <row r="164" spans="2:51" s="13" customFormat="1" ht="10.199999999999999">
      <c r="B164" s="159"/>
      <c r="D164" s="160" t="s">
        <v>156</v>
      </c>
      <c r="E164" s="161" t="s">
        <v>1</v>
      </c>
      <c r="F164" s="162" t="s">
        <v>410</v>
      </c>
      <c r="H164" s="163">
        <v>2.7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156</v>
      </c>
      <c r="AU164" s="161" t="s">
        <v>83</v>
      </c>
      <c r="AV164" s="13" t="s">
        <v>83</v>
      </c>
      <c r="AW164" s="13" t="s">
        <v>31</v>
      </c>
      <c r="AX164" s="13" t="s">
        <v>73</v>
      </c>
      <c r="AY164" s="161" t="s">
        <v>148</v>
      </c>
    </row>
    <row r="165" spans="2:51" s="13" customFormat="1" ht="10.199999999999999">
      <c r="B165" s="159"/>
      <c r="D165" s="160" t="s">
        <v>156</v>
      </c>
      <c r="E165" s="161" t="s">
        <v>1</v>
      </c>
      <c r="F165" s="162" t="s">
        <v>411</v>
      </c>
      <c r="H165" s="163">
        <v>0.95400000000000007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156</v>
      </c>
      <c r="AU165" s="161" t="s">
        <v>83</v>
      </c>
      <c r="AV165" s="13" t="s">
        <v>83</v>
      </c>
      <c r="AW165" s="13" t="s">
        <v>31</v>
      </c>
      <c r="AX165" s="13" t="s">
        <v>73</v>
      </c>
      <c r="AY165" s="161" t="s">
        <v>148</v>
      </c>
    </row>
    <row r="166" spans="2:51" s="13" customFormat="1" ht="10.199999999999999">
      <c r="B166" s="159"/>
      <c r="D166" s="160" t="s">
        <v>156</v>
      </c>
      <c r="E166" s="161" t="s">
        <v>1</v>
      </c>
      <c r="F166" s="162" t="s">
        <v>412</v>
      </c>
      <c r="H166" s="163">
        <v>2.6640000000000001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156</v>
      </c>
      <c r="AU166" s="161" t="s">
        <v>83</v>
      </c>
      <c r="AV166" s="13" t="s">
        <v>83</v>
      </c>
      <c r="AW166" s="13" t="s">
        <v>31</v>
      </c>
      <c r="AX166" s="13" t="s">
        <v>73</v>
      </c>
      <c r="AY166" s="161" t="s">
        <v>148</v>
      </c>
    </row>
    <row r="167" spans="2:51" s="13" customFormat="1" ht="10.199999999999999">
      <c r="B167" s="159"/>
      <c r="D167" s="160" t="s">
        <v>156</v>
      </c>
      <c r="E167" s="161" t="s">
        <v>1</v>
      </c>
      <c r="F167" s="162" t="s">
        <v>413</v>
      </c>
      <c r="H167" s="163">
        <v>0.9</v>
      </c>
      <c r="I167" s="164"/>
      <c r="L167" s="159"/>
      <c r="M167" s="165"/>
      <c r="N167" s="166"/>
      <c r="O167" s="166"/>
      <c r="P167" s="166"/>
      <c r="Q167" s="166"/>
      <c r="R167" s="166"/>
      <c r="S167" s="166"/>
      <c r="T167" s="167"/>
      <c r="AT167" s="161" t="s">
        <v>156</v>
      </c>
      <c r="AU167" s="161" t="s">
        <v>83</v>
      </c>
      <c r="AV167" s="13" t="s">
        <v>83</v>
      </c>
      <c r="AW167" s="13" t="s">
        <v>31</v>
      </c>
      <c r="AX167" s="13" t="s">
        <v>73</v>
      </c>
      <c r="AY167" s="161" t="s">
        <v>148</v>
      </c>
    </row>
    <row r="168" spans="2:51" s="13" customFormat="1" ht="10.199999999999999">
      <c r="B168" s="159"/>
      <c r="D168" s="160" t="s">
        <v>156</v>
      </c>
      <c r="E168" s="161" t="s">
        <v>1</v>
      </c>
      <c r="F168" s="162" t="s">
        <v>414</v>
      </c>
      <c r="H168" s="163">
        <v>2.52</v>
      </c>
      <c r="I168" s="164"/>
      <c r="L168" s="159"/>
      <c r="M168" s="165"/>
      <c r="N168" s="166"/>
      <c r="O168" s="166"/>
      <c r="P168" s="166"/>
      <c r="Q168" s="166"/>
      <c r="R168" s="166"/>
      <c r="S168" s="166"/>
      <c r="T168" s="167"/>
      <c r="AT168" s="161" t="s">
        <v>156</v>
      </c>
      <c r="AU168" s="161" t="s">
        <v>83</v>
      </c>
      <c r="AV168" s="13" t="s">
        <v>83</v>
      </c>
      <c r="AW168" s="13" t="s">
        <v>31</v>
      </c>
      <c r="AX168" s="13" t="s">
        <v>73</v>
      </c>
      <c r="AY168" s="161" t="s">
        <v>148</v>
      </c>
    </row>
    <row r="169" spans="2:51" s="13" customFormat="1" ht="10.199999999999999">
      <c r="B169" s="159"/>
      <c r="D169" s="160" t="s">
        <v>156</v>
      </c>
      <c r="E169" s="161" t="s">
        <v>1</v>
      </c>
      <c r="F169" s="162" t="s">
        <v>411</v>
      </c>
      <c r="H169" s="163">
        <v>0.95400000000000007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156</v>
      </c>
      <c r="AU169" s="161" t="s">
        <v>83</v>
      </c>
      <c r="AV169" s="13" t="s">
        <v>83</v>
      </c>
      <c r="AW169" s="13" t="s">
        <v>31</v>
      </c>
      <c r="AX169" s="13" t="s">
        <v>73</v>
      </c>
      <c r="AY169" s="161" t="s">
        <v>148</v>
      </c>
    </row>
    <row r="170" spans="2:51" s="13" customFormat="1" ht="10.199999999999999">
      <c r="B170" s="159"/>
      <c r="D170" s="160" t="s">
        <v>156</v>
      </c>
      <c r="E170" s="161" t="s">
        <v>1</v>
      </c>
      <c r="F170" s="162" t="s">
        <v>415</v>
      </c>
      <c r="H170" s="163">
        <v>2.3760000000000003</v>
      </c>
      <c r="I170" s="164"/>
      <c r="L170" s="159"/>
      <c r="M170" s="165"/>
      <c r="N170" s="166"/>
      <c r="O170" s="166"/>
      <c r="P170" s="166"/>
      <c r="Q170" s="166"/>
      <c r="R170" s="166"/>
      <c r="S170" s="166"/>
      <c r="T170" s="167"/>
      <c r="AT170" s="161" t="s">
        <v>156</v>
      </c>
      <c r="AU170" s="161" t="s">
        <v>83</v>
      </c>
      <c r="AV170" s="13" t="s">
        <v>83</v>
      </c>
      <c r="AW170" s="13" t="s">
        <v>31</v>
      </c>
      <c r="AX170" s="13" t="s">
        <v>73</v>
      </c>
      <c r="AY170" s="161" t="s">
        <v>148</v>
      </c>
    </row>
    <row r="171" spans="2:51" s="13" customFormat="1" ht="10.199999999999999">
      <c r="B171" s="159"/>
      <c r="D171" s="160" t="s">
        <v>156</v>
      </c>
      <c r="E171" s="161" t="s">
        <v>1</v>
      </c>
      <c r="F171" s="162" t="s">
        <v>416</v>
      </c>
      <c r="H171" s="163">
        <v>0.97200000000000009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156</v>
      </c>
      <c r="AU171" s="161" t="s">
        <v>83</v>
      </c>
      <c r="AV171" s="13" t="s">
        <v>83</v>
      </c>
      <c r="AW171" s="13" t="s">
        <v>31</v>
      </c>
      <c r="AX171" s="13" t="s">
        <v>73</v>
      </c>
      <c r="AY171" s="161" t="s">
        <v>148</v>
      </c>
    </row>
    <row r="172" spans="2:51" s="13" customFormat="1" ht="10.199999999999999">
      <c r="B172" s="159"/>
      <c r="D172" s="160" t="s">
        <v>156</v>
      </c>
      <c r="E172" s="161" t="s">
        <v>1</v>
      </c>
      <c r="F172" s="162" t="s">
        <v>417</v>
      </c>
      <c r="H172" s="163">
        <v>2.3220000000000001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156</v>
      </c>
      <c r="AU172" s="161" t="s">
        <v>83</v>
      </c>
      <c r="AV172" s="13" t="s">
        <v>83</v>
      </c>
      <c r="AW172" s="13" t="s">
        <v>31</v>
      </c>
      <c r="AX172" s="13" t="s">
        <v>73</v>
      </c>
      <c r="AY172" s="161" t="s">
        <v>148</v>
      </c>
    </row>
    <row r="173" spans="2:51" s="13" customFormat="1" ht="10.199999999999999">
      <c r="B173" s="159"/>
      <c r="D173" s="160" t="s">
        <v>156</v>
      </c>
      <c r="E173" s="161" t="s">
        <v>1</v>
      </c>
      <c r="F173" s="162" t="s">
        <v>418</v>
      </c>
      <c r="H173" s="163">
        <v>1.044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156</v>
      </c>
      <c r="AU173" s="161" t="s">
        <v>83</v>
      </c>
      <c r="AV173" s="13" t="s">
        <v>83</v>
      </c>
      <c r="AW173" s="13" t="s">
        <v>31</v>
      </c>
      <c r="AX173" s="13" t="s">
        <v>73</v>
      </c>
      <c r="AY173" s="161" t="s">
        <v>148</v>
      </c>
    </row>
    <row r="174" spans="2:51" s="13" customFormat="1" ht="10.199999999999999">
      <c r="B174" s="159"/>
      <c r="D174" s="160" t="s">
        <v>156</v>
      </c>
      <c r="E174" s="161" t="s">
        <v>1</v>
      </c>
      <c r="F174" s="162" t="s">
        <v>419</v>
      </c>
      <c r="H174" s="163">
        <v>2.3040000000000003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156</v>
      </c>
      <c r="AU174" s="161" t="s">
        <v>83</v>
      </c>
      <c r="AV174" s="13" t="s">
        <v>83</v>
      </c>
      <c r="AW174" s="13" t="s">
        <v>31</v>
      </c>
      <c r="AX174" s="13" t="s">
        <v>73</v>
      </c>
      <c r="AY174" s="161" t="s">
        <v>148</v>
      </c>
    </row>
    <row r="175" spans="2:51" s="13" customFormat="1" ht="10.199999999999999">
      <c r="B175" s="159"/>
      <c r="D175" s="160" t="s">
        <v>156</v>
      </c>
      <c r="E175" s="161" t="s">
        <v>1</v>
      </c>
      <c r="F175" s="162" t="s">
        <v>420</v>
      </c>
      <c r="H175" s="163">
        <v>1.0080000000000002</v>
      </c>
      <c r="I175" s="164"/>
      <c r="L175" s="159"/>
      <c r="M175" s="165"/>
      <c r="N175" s="166"/>
      <c r="O175" s="166"/>
      <c r="P175" s="166"/>
      <c r="Q175" s="166"/>
      <c r="R175" s="166"/>
      <c r="S175" s="166"/>
      <c r="T175" s="167"/>
      <c r="AT175" s="161" t="s">
        <v>156</v>
      </c>
      <c r="AU175" s="161" t="s">
        <v>83</v>
      </c>
      <c r="AV175" s="13" t="s">
        <v>83</v>
      </c>
      <c r="AW175" s="13" t="s">
        <v>31</v>
      </c>
      <c r="AX175" s="13" t="s">
        <v>73</v>
      </c>
      <c r="AY175" s="161" t="s">
        <v>148</v>
      </c>
    </row>
    <row r="176" spans="2:51" s="14" customFormat="1" ht="10.199999999999999">
      <c r="B176" s="168"/>
      <c r="D176" s="160" t="s">
        <v>156</v>
      </c>
      <c r="E176" s="169" t="s">
        <v>1</v>
      </c>
      <c r="F176" s="170" t="s">
        <v>182</v>
      </c>
      <c r="H176" s="171">
        <v>50.688000000000002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69" t="s">
        <v>156</v>
      </c>
      <c r="AU176" s="169" t="s">
        <v>83</v>
      </c>
      <c r="AV176" s="14" t="s">
        <v>154</v>
      </c>
      <c r="AW176" s="14" t="s">
        <v>31</v>
      </c>
      <c r="AX176" s="14" t="s">
        <v>81</v>
      </c>
      <c r="AY176" s="169" t="s">
        <v>148</v>
      </c>
    </row>
    <row r="177" spans="1:65" s="2" customFormat="1" ht="21.75" customHeight="1">
      <c r="A177" s="32"/>
      <c r="B177" s="144"/>
      <c r="C177" s="145" t="s">
        <v>211</v>
      </c>
      <c r="D177" s="145" t="s">
        <v>150</v>
      </c>
      <c r="E177" s="146" t="s">
        <v>203</v>
      </c>
      <c r="F177" s="147" t="s">
        <v>204</v>
      </c>
      <c r="G177" s="148" t="s">
        <v>205</v>
      </c>
      <c r="H177" s="149">
        <v>271.27199999999999</v>
      </c>
      <c r="I177" s="150"/>
      <c r="J177" s="151">
        <f>ROUND(I177*H177,2)</f>
        <v>0</v>
      </c>
      <c r="K177" s="152"/>
      <c r="L177" s="33"/>
      <c r="M177" s="153" t="s">
        <v>1</v>
      </c>
      <c r="N177" s="154" t="s">
        <v>38</v>
      </c>
      <c r="O177" s="58"/>
      <c r="P177" s="155">
        <f>O177*H177</f>
        <v>0</v>
      </c>
      <c r="Q177" s="155">
        <v>8.4000000000000003E-4</v>
      </c>
      <c r="R177" s="155">
        <f>Q177*H177</f>
        <v>0.22786848000000001</v>
      </c>
      <c r="S177" s="155">
        <v>0</v>
      </c>
      <c r="T177" s="15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7" t="s">
        <v>154</v>
      </c>
      <c r="AT177" s="157" t="s">
        <v>150</v>
      </c>
      <c r="AU177" s="157" t="s">
        <v>83</v>
      </c>
      <c r="AY177" s="17" t="s">
        <v>148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7" t="s">
        <v>81</v>
      </c>
      <c r="BK177" s="158">
        <f>ROUND(I177*H177,2)</f>
        <v>0</v>
      </c>
      <c r="BL177" s="17" t="s">
        <v>154</v>
      </c>
      <c r="BM177" s="157" t="s">
        <v>421</v>
      </c>
    </row>
    <row r="178" spans="1:65" s="13" customFormat="1" ht="10.199999999999999">
      <c r="B178" s="159"/>
      <c r="D178" s="160" t="s">
        <v>156</v>
      </c>
      <c r="E178" s="161" t="s">
        <v>1</v>
      </c>
      <c r="F178" s="162" t="s">
        <v>422</v>
      </c>
      <c r="H178" s="163">
        <v>16.731999999999999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156</v>
      </c>
      <c r="AU178" s="161" t="s">
        <v>83</v>
      </c>
      <c r="AV178" s="13" t="s">
        <v>83</v>
      </c>
      <c r="AW178" s="13" t="s">
        <v>31</v>
      </c>
      <c r="AX178" s="13" t="s">
        <v>73</v>
      </c>
      <c r="AY178" s="161" t="s">
        <v>148</v>
      </c>
    </row>
    <row r="179" spans="1:65" s="13" customFormat="1" ht="10.199999999999999">
      <c r="B179" s="159"/>
      <c r="D179" s="160" t="s">
        <v>156</v>
      </c>
      <c r="E179" s="161" t="s">
        <v>1</v>
      </c>
      <c r="F179" s="162" t="s">
        <v>423</v>
      </c>
      <c r="H179" s="163">
        <v>13.1066</v>
      </c>
      <c r="I179" s="164"/>
      <c r="L179" s="159"/>
      <c r="M179" s="165"/>
      <c r="N179" s="166"/>
      <c r="O179" s="166"/>
      <c r="P179" s="166"/>
      <c r="Q179" s="166"/>
      <c r="R179" s="166"/>
      <c r="S179" s="166"/>
      <c r="T179" s="167"/>
      <c r="AT179" s="161" t="s">
        <v>156</v>
      </c>
      <c r="AU179" s="161" t="s">
        <v>83</v>
      </c>
      <c r="AV179" s="13" t="s">
        <v>83</v>
      </c>
      <c r="AW179" s="13" t="s">
        <v>31</v>
      </c>
      <c r="AX179" s="13" t="s">
        <v>73</v>
      </c>
      <c r="AY179" s="161" t="s">
        <v>148</v>
      </c>
    </row>
    <row r="180" spans="1:65" s="13" customFormat="1" ht="10.199999999999999">
      <c r="B180" s="159"/>
      <c r="D180" s="160" t="s">
        <v>156</v>
      </c>
      <c r="E180" s="161" t="s">
        <v>1</v>
      </c>
      <c r="F180" s="162" t="s">
        <v>424</v>
      </c>
      <c r="H180" s="163">
        <v>16.356000000000002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156</v>
      </c>
      <c r="AU180" s="161" t="s">
        <v>83</v>
      </c>
      <c r="AV180" s="13" t="s">
        <v>83</v>
      </c>
      <c r="AW180" s="13" t="s">
        <v>31</v>
      </c>
      <c r="AX180" s="13" t="s">
        <v>73</v>
      </c>
      <c r="AY180" s="161" t="s">
        <v>148</v>
      </c>
    </row>
    <row r="181" spans="1:65" s="13" customFormat="1" ht="10.199999999999999">
      <c r="B181" s="159"/>
      <c r="D181" s="160" t="s">
        <v>156</v>
      </c>
      <c r="E181" s="161" t="s">
        <v>1</v>
      </c>
      <c r="F181" s="162" t="s">
        <v>425</v>
      </c>
      <c r="H181" s="163">
        <v>19.0138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156</v>
      </c>
      <c r="AU181" s="161" t="s">
        <v>83</v>
      </c>
      <c r="AV181" s="13" t="s">
        <v>83</v>
      </c>
      <c r="AW181" s="13" t="s">
        <v>31</v>
      </c>
      <c r="AX181" s="13" t="s">
        <v>73</v>
      </c>
      <c r="AY181" s="161" t="s">
        <v>148</v>
      </c>
    </row>
    <row r="182" spans="1:65" s="13" customFormat="1" ht="10.199999999999999">
      <c r="B182" s="159"/>
      <c r="D182" s="160" t="s">
        <v>156</v>
      </c>
      <c r="E182" s="161" t="s">
        <v>1</v>
      </c>
      <c r="F182" s="162" t="s">
        <v>426</v>
      </c>
      <c r="H182" s="163">
        <v>21.619999999999997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156</v>
      </c>
      <c r="AU182" s="161" t="s">
        <v>83</v>
      </c>
      <c r="AV182" s="13" t="s">
        <v>83</v>
      </c>
      <c r="AW182" s="13" t="s">
        <v>31</v>
      </c>
      <c r="AX182" s="13" t="s">
        <v>73</v>
      </c>
      <c r="AY182" s="161" t="s">
        <v>148</v>
      </c>
    </row>
    <row r="183" spans="1:65" s="13" customFormat="1" ht="10.199999999999999">
      <c r="B183" s="159"/>
      <c r="D183" s="160" t="s">
        <v>156</v>
      </c>
      <c r="E183" s="161" t="s">
        <v>1</v>
      </c>
      <c r="F183" s="162" t="s">
        <v>427</v>
      </c>
      <c r="H183" s="163">
        <v>22.5212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156</v>
      </c>
      <c r="AU183" s="161" t="s">
        <v>83</v>
      </c>
      <c r="AV183" s="13" t="s">
        <v>83</v>
      </c>
      <c r="AW183" s="13" t="s">
        <v>31</v>
      </c>
      <c r="AX183" s="13" t="s">
        <v>73</v>
      </c>
      <c r="AY183" s="161" t="s">
        <v>148</v>
      </c>
    </row>
    <row r="184" spans="1:65" s="13" customFormat="1" ht="10.199999999999999">
      <c r="B184" s="159"/>
      <c r="D184" s="160" t="s">
        <v>156</v>
      </c>
      <c r="E184" s="161" t="s">
        <v>1</v>
      </c>
      <c r="F184" s="162" t="s">
        <v>428</v>
      </c>
      <c r="H184" s="163">
        <v>18.8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156</v>
      </c>
      <c r="AU184" s="161" t="s">
        <v>83</v>
      </c>
      <c r="AV184" s="13" t="s">
        <v>83</v>
      </c>
      <c r="AW184" s="13" t="s">
        <v>31</v>
      </c>
      <c r="AX184" s="13" t="s">
        <v>73</v>
      </c>
      <c r="AY184" s="161" t="s">
        <v>148</v>
      </c>
    </row>
    <row r="185" spans="1:65" s="13" customFormat="1" ht="10.199999999999999">
      <c r="B185" s="159"/>
      <c r="D185" s="160" t="s">
        <v>156</v>
      </c>
      <c r="E185" s="161" t="s">
        <v>1</v>
      </c>
      <c r="F185" s="162" t="s">
        <v>429</v>
      </c>
      <c r="H185" s="163">
        <v>17.352399999999999</v>
      </c>
      <c r="I185" s="164"/>
      <c r="L185" s="159"/>
      <c r="M185" s="165"/>
      <c r="N185" s="166"/>
      <c r="O185" s="166"/>
      <c r="P185" s="166"/>
      <c r="Q185" s="166"/>
      <c r="R185" s="166"/>
      <c r="S185" s="166"/>
      <c r="T185" s="167"/>
      <c r="AT185" s="161" t="s">
        <v>156</v>
      </c>
      <c r="AU185" s="161" t="s">
        <v>83</v>
      </c>
      <c r="AV185" s="13" t="s">
        <v>83</v>
      </c>
      <c r="AW185" s="13" t="s">
        <v>31</v>
      </c>
      <c r="AX185" s="13" t="s">
        <v>73</v>
      </c>
      <c r="AY185" s="161" t="s">
        <v>148</v>
      </c>
    </row>
    <row r="186" spans="1:65" s="13" customFormat="1" ht="10.199999999999999">
      <c r="B186" s="159"/>
      <c r="D186" s="160" t="s">
        <v>156</v>
      </c>
      <c r="E186" s="161" t="s">
        <v>1</v>
      </c>
      <c r="F186" s="162" t="s">
        <v>430</v>
      </c>
      <c r="H186" s="163">
        <v>17.296000000000003</v>
      </c>
      <c r="I186" s="164"/>
      <c r="L186" s="159"/>
      <c r="M186" s="165"/>
      <c r="N186" s="166"/>
      <c r="O186" s="166"/>
      <c r="P186" s="166"/>
      <c r="Q186" s="166"/>
      <c r="R186" s="166"/>
      <c r="S186" s="166"/>
      <c r="T186" s="167"/>
      <c r="AT186" s="161" t="s">
        <v>156</v>
      </c>
      <c r="AU186" s="161" t="s">
        <v>83</v>
      </c>
      <c r="AV186" s="13" t="s">
        <v>83</v>
      </c>
      <c r="AW186" s="13" t="s">
        <v>31</v>
      </c>
      <c r="AX186" s="13" t="s">
        <v>73</v>
      </c>
      <c r="AY186" s="161" t="s">
        <v>148</v>
      </c>
    </row>
    <row r="187" spans="1:65" s="13" customFormat="1" ht="10.199999999999999">
      <c r="B187" s="159"/>
      <c r="D187" s="160" t="s">
        <v>156</v>
      </c>
      <c r="E187" s="161" t="s">
        <v>1</v>
      </c>
      <c r="F187" s="162" t="s">
        <v>431</v>
      </c>
      <c r="H187" s="163">
        <v>16.7986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156</v>
      </c>
      <c r="AU187" s="161" t="s">
        <v>83</v>
      </c>
      <c r="AV187" s="13" t="s">
        <v>83</v>
      </c>
      <c r="AW187" s="13" t="s">
        <v>31</v>
      </c>
      <c r="AX187" s="13" t="s">
        <v>73</v>
      </c>
      <c r="AY187" s="161" t="s">
        <v>148</v>
      </c>
    </row>
    <row r="188" spans="1:65" s="13" customFormat="1" ht="10.199999999999999">
      <c r="B188" s="159"/>
      <c r="D188" s="160" t="s">
        <v>156</v>
      </c>
      <c r="E188" s="161" t="s">
        <v>1</v>
      </c>
      <c r="F188" s="162" t="s">
        <v>432</v>
      </c>
      <c r="H188" s="163">
        <v>16.920000000000002</v>
      </c>
      <c r="I188" s="164"/>
      <c r="L188" s="159"/>
      <c r="M188" s="165"/>
      <c r="N188" s="166"/>
      <c r="O188" s="166"/>
      <c r="P188" s="166"/>
      <c r="Q188" s="166"/>
      <c r="R188" s="166"/>
      <c r="S188" s="166"/>
      <c r="T188" s="167"/>
      <c r="AT188" s="161" t="s">
        <v>156</v>
      </c>
      <c r="AU188" s="161" t="s">
        <v>83</v>
      </c>
      <c r="AV188" s="13" t="s">
        <v>83</v>
      </c>
      <c r="AW188" s="13" t="s">
        <v>31</v>
      </c>
      <c r="AX188" s="13" t="s">
        <v>73</v>
      </c>
      <c r="AY188" s="161" t="s">
        <v>148</v>
      </c>
    </row>
    <row r="189" spans="1:65" s="13" customFormat="1" ht="10.199999999999999">
      <c r="B189" s="159"/>
      <c r="D189" s="160" t="s">
        <v>156</v>
      </c>
      <c r="E189" s="161" t="s">
        <v>1</v>
      </c>
      <c r="F189" s="162" t="s">
        <v>433</v>
      </c>
      <c r="H189" s="163">
        <v>16.244800000000001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156</v>
      </c>
      <c r="AU189" s="161" t="s">
        <v>83</v>
      </c>
      <c r="AV189" s="13" t="s">
        <v>83</v>
      </c>
      <c r="AW189" s="13" t="s">
        <v>31</v>
      </c>
      <c r="AX189" s="13" t="s">
        <v>73</v>
      </c>
      <c r="AY189" s="161" t="s">
        <v>148</v>
      </c>
    </row>
    <row r="190" spans="1:65" s="13" customFormat="1" ht="10.199999999999999">
      <c r="B190" s="159"/>
      <c r="D190" s="160" t="s">
        <v>156</v>
      </c>
      <c r="E190" s="161" t="s">
        <v>1</v>
      </c>
      <c r="F190" s="162" t="s">
        <v>422</v>
      </c>
      <c r="H190" s="163">
        <v>16.731999999999999</v>
      </c>
      <c r="I190" s="164"/>
      <c r="L190" s="159"/>
      <c r="M190" s="165"/>
      <c r="N190" s="166"/>
      <c r="O190" s="166"/>
      <c r="P190" s="166"/>
      <c r="Q190" s="166"/>
      <c r="R190" s="166"/>
      <c r="S190" s="166"/>
      <c r="T190" s="167"/>
      <c r="AT190" s="161" t="s">
        <v>156</v>
      </c>
      <c r="AU190" s="161" t="s">
        <v>83</v>
      </c>
      <c r="AV190" s="13" t="s">
        <v>83</v>
      </c>
      <c r="AW190" s="13" t="s">
        <v>31</v>
      </c>
      <c r="AX190" s="13" t="s">
        <v>73</v>
      </c>
      <c r="AY190" s="161" t="s">
        <v>148</v>
      </c>
    </row>
    <row r="191" spans="1:65" s="13" customFormat="1" ht="10.199999999999999">
      <c r="B191" s="159"/>
      <c r="D191" s="160" t="s">
        <v>156</v>
      </c>
      <c r="E191" s="161" t="s">
        <v>1</v>
      </c>
      <c r="F191" s="162" t="s">
        <v>434</v>
      </c>
      <c r="H191" s="163">
        <v>16.060200000000002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156</v>
      </c>
      <c r="AU191" s="161" t="s">
        <v>83</v>
      </c>
      <c r="AV191" s="13" t="s">
        <v>83</v>
      </c>
      <c r="AW191" s="13" t="s">
        <v>31</v>
      </c>
      <c r="AX191" s="13" t="s">
        <v>73</v>
      </c>
      <c r="AY191" s="161" t="s">
        <v>148</v>
      </c>
    </row>
    <row r="192" spans="1:65" s="13" customFormat="1" ht="10.199999999999999">
      <c r="B192" s="159"/>
      <c r="D192" s="160" t="s">
        <v>156</v>
      </c>
      <c r="E192" s="161" t="s">
        <v>1</v>
      </c>
      <c r="F192" s="162" t="s">
        <v>435</v>
      </c>
      <c r="H192" s="163">
        <v>25.718399999999995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156</v>
      </c>
      <c r="AU192" s="161" t="s">
        <v>83</v>
      </c>
      <c r="AV192" s="13" t="s">
        <v>83</v>
      </c>
      <c r="AW192" s="13" t="s">
        <v>31</v>
      </c>
      <c r="AX192" s="13" t="s">
        <v>73</v>
      </c>
      <c r="AY192" s="161" t="s">
        <v>148</v>
      </c>
    </row>
    <row r="193" spans="1:65" s="14" customFormat="1" ht="10.199999999999999">
      <c r="B193" s="168"/>
      <c r="D193" s="160" t="s">
        <v>156</v>
      </c>
      <c r="E193" s="169" t="s">
        <v>1</v>
      </c>
      <c r="F193" s="170" t="s">
        <v>182</v>
      </c>
      <c r="H193" s="171">
        <v>271.27199999999999</v>
      </c>
      <c r="I193" s="172"/>
      <c r="L193" s="168"/>
      <c r="M193" s="173"/>
      <c r="N193" s="174"/>
      <c r="O193" s="174"/>
      <c r="P193" s="174"/>
      <c r="Q193" s="174"/>
      <c r="R193" s="174"/>
      <c r="S193" s="174"/>
      <c r="T193" s="175"/>
      <c r="AT193" s="169" t="s">
        <v>156</v>
      </c>
      <c r="AU193" s="169" t="s">
        <v>83</v>
      </c>
      <c r="AV193" s="14" t="s">
        <v>154</v>
      </c>
      <c r="AW193" s="14" t="s">
        <v>31</v>
      </c>
      <c r="AX193" s="14" t="s">
        <v>81</v>
      </c>
      <c r="AY193" s="169" t="s">
        <v>148</v>
      </c>
    </row>
    <row r="194" spans="1:65" s="2" customFormat="1" ht="24.15" customHeight="1">
      <c r="A194" s="32"/>
      <c r="B194" s="144"/>
      <c r="C194" s="145" t="s">
        <v>226</v>
      </c>
      <c r="D194" s="145" t="s">
        <v>150</v>
      </c>
      <c r="E194" s="146" t="s">
        <v>227</v>
      </c>
      <c r="F194" s="147" t="s">
        <v>228</v>
      </c>
      <c r="G194" s="148" t="s">
        <v>205</v>
      </c>
      <c r="H194" s="149">
        <v>271.27199999999999</v>
      </c>
      <c r="I194" s="150"/>
      <c r="J194" s="151">
        <f>ROUND(I194*H194,2)</f>
        <v>0</v>
      </c>
      <c r="K194" s="152"/>
      <c r="L194" s="33"/>
      <c r="M194" s="153" t="s">
        <v>1</v>
      </c>
      <c r="N194" s="154" t="s">
        <v>38</v>
      </c>
      <c r="O194" s="58"/>
      <c r="P194" s="155">
        <f>O194*H194</f>
        <v>0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7" t="s">
        <v>154</v>
      </c>
      <c r="AT194" s="157" t="s">
        <v>150</v>
      </c>
      <c r="AU194" s="157" t="s">
        <v>83</v>
      </c>
      <c r="AY194" s="17" t="s">
        <v>148</v>
      </c>
      <c r="BE194" s="158">
        <f>IF(N194="základní",J194,0)</f>
        <v>0</v>
      </c>
      <c r="BF194" s="158">
        <f>IF(N194="snížená",J194,0)</f>
        <v>0</v>
      </c>
      <c r="BG194" s="158">
        <f>IF(N194="zákl. přenesená",J194,0)</f>
        <v>0</v>
      </c>
      <c r="BH194" s="158">
        <f>IF(N194="sníž. přenesená",J194,0)</f>
        <v>0</v>
      </c>
      <c r="BI194" s="158">
        <f>IF(N194="nulová",J194,0)</f>
        <v>0</v>
      </c>
      <c r="BJ194" s="17" t="s">
        <v>81</v>
      </c>
      <c r="BK194" s="158">
        <f>ROUND(I194*H194,2)</f>
        <v>0</v>
      </c>
      <c r="BL194" s="17" t="s">
        <v>154</v>
      </c>
      <c r="BM194" s="157" t="s">
        <v>436</v>
      </c>
    </row>
    <row r="195" spans="1:65" s="2" customFormat="1" ht="21.75" customHeight="1">
      <c r="A195" s="32"/>
      <c r="B195" s="144"/>
      <c r="C195" s="145" t="s">
        <v>230</v>
      </c>
      <c r="D195" s="145" t="s">
        <v>150</v>
      </c>
      <c r="E195" s="146" t="s">
        <v>437</v>
      </c>
      <c r="F195" s="147" t="s">
        <v>438</v>
      </c>
      <c r="G195" s="148" t="s">
        <v>205</v>
      </c>
      <c r="H195" s="149">
        <v>135</v>
      </c>
      <c r="I195" s="150"/>
      <c r="J195" s="151">
        <f>ROUND(I195*H195,2)</f>
        <v>0</v>
      </c>
      <c r="K195" s="152"/>
      <c r="L195" s="33"/>
      <c r="M195" s="153" t="s">
        <v>1</v>
      </c>
      <c r="N195" s="154" t="s">
        <v>38</v>
      </c>
      <c r="O195" s="58"/>
      <c r="P195" s="155">
        <f>O195*H195</f>
        <v>0</v>
      </c>
      <c r="Q195" s="155">
        <v>2.0100000000000001E-3</v>
      </c>
      <c r="R195" s="155">
        <f>Q195*H195</f>
        <v>0.27135000000000004</v>
      </c>
      <c r="S195" s="155">
        <v>0</v>
      </c>
      <c r="T195" s="15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7" t="s">
        <v>154</v>
      </c>
      <c r="AT195" s="157" t="s">
        <v>150</v>
      </c>
      <c r="AU195" s="157" t="s">
        <v>83</v>
      </c>
      <c r="AY195" s="17" t="s">
        <v>148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7" t="s">
        <v>81</v>
      </c>
      <c r="BK195" s="158">
        <f>ROUND(I195*H195,2)</f>
        <v>0</v>
      </c>
      <c r="BL195" s="17" t="s">
        <v>154</v>
      </c>
      <c r="BM195" s="157" t="s">
        <v>439</v>
      </c>
    </row>
    <row r="196" spans="1:65" s="13" customFormat="1" ht="10.199999999999999">
      <c r="B196" s="159"/>
      <c r="D196" s="160" t="s">
        <v>156</v>
      </c>
      <c r="E196" s="161" t="s">
        <v>1</v>
      </c>
      <c r="F196" s="162" t="s">
        <v>440</v>
      </c>
      <c r="H196" s="163">
        <v>135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156</v>
      </c>
      <c r="AU196" s="161" t="s">
        <v>83</v>
      </c>
      <c r="AV196" s="13" t="s">
        <v>83</v>
      </c>
      <c r="AW196" s="13" t="s">
        <v>31</v>
      </c>
      <c r="AX196" s="13" t="s">
        <v>81</v>
      </c>
      <c r="AY196" s="161" t="s">
        <v>148</v>
      </c>
    </row>
    <row r="197" spans="1:65" s="2" customFormat="1" ht="24.15" customHeight="1">
      <c r="A197" s="32"/>
      <c r="B197" s="144"/>
      <c r="C197" s="145" t="s">
        <v>234</v>
      </c>
      <c r="D197" s="145" t="s">
        <v>150</v>
      </c>
      <c r="E197" s="146" t="s">
        <v>441</v>
      </c>
      <c r="F197" s="147" t="s">
        <v>442</v>
      </c>
      <c r="G197" s="148" t="s">
        <v>205</v>
      </c>
      <c r="H197" s="149">
        <v>135</v>
      </c>
      <c r="I197" s="150"/>
      <c r="J197" s="151">
        <f>ROUND(I197*H197,2)</f>
        <v>0</v>
      </c>
      <c r="K197" s="152"/>
      <c r="L197" s="33"/>
      <c r="M197" s="153" t="s">
        <v>1</v>
      </c>
      <c r="N197" s="154" t="s">
        <v>38</v>
      </c>
      <c r="O197" s="58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154</v>
      </c>
      <c r="AT197" s="157" t="s">
        <v>150</v>
      </c>
      <c r="AU197" s="157" t="s">
        <v>83</v>
      </c>
      <c r="AY197" s="17" t="s">
        <v>148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7" t="s">
        <v>81</v>
      </c>
      <c r="BK197" s="158">
        <f>ROUND(I197*H197,2)</f>
        <v>0</v>
      </c>
      <c r="BL197" s="17" t="s">
        <v>154</v>
      </c>
      <c r="BM197" s="157" t="s">
        <v>443</v>
      </c>
    </row>
    <row r="198" spans="1:65" s="2" customFormat="1" ht="33" customHeight="1">
      <c r="A198" s="32"/>
      <c r="B198" s="144"/>
      <c r="C198" s="145" t="s">
        <v>241</v>
      </c>
      <c r="D198" s="145" t="s">
        <v>150</v>
      </c>
      <c r="E198" s="146" t="s">
        <v>235</v>
      </c>
      <c r="F198" s="147" t="s">
        <v>236</v>
      </c>
      <c r="G198" s="148" t="s">
        <v>165</v>
      </c>
      <c r="H198" s="149">
        <v>104.411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0</v>
      </c>
      <c r="R198" s="155">
        <f>Q198*H198</f>
        <v>0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154</v>
      </c>
      <c r="AT198" s="157" t="s">
        <v>150</v>
      </c>
      <c r="AU198" s="157" t="s">
        <v>83</v>
      </c>
      <c r="AY198" s="17" t="s">
        <v>148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154</v>
      </c>
      <c r="BM198" s="157" t="s">
        <v>444</v>
      </c>
    </row>
    <row r="199" spans="1:65" s="13" customFormat="1" ht="10.199999999999999">
      <c r="B199" s="159"/>
      <c r="D199" s="160" t="s">
        <v>156</v>
      </c>
      <c r="E199" s="161" t="s">
        <v>1</v>
      </c>
      <c r="F199" s="162" t="s">
        <v>445</v>
      </c>
      <c r="H199" s="163">
        <v>50.625</v>
      </c>
      <c r="I199" s="164"/>
      <c r="L199" s="159"/>
      <c r="M199" s="165"/>
      <c r="N199" s="166"/>
      <c r="O199" s="166"/>
      <c r="P199" s="166"/>
      <c r="Q199" s="166"/>
      <c r="R199" s="166"/>
      <c r="S199" s="166"/>
      <c r="T199" s="167"/>
      <c r="AT199" s="161" t="s">
        <v>156</v>
      </c>
      <c r="AU199" s="161" t="s">
        <v>83</v>
      </c>
      <c r="AV199" s="13" t="s">
        <v>83</v>
      </c>
      <c r="AW199" s="13" t="s">
        <v>31</v>
      </c>
      <c r="AX199" s="13" t="s">
        <v>73</v>
      </c>
      <c r="AY199" s="161" t="s">
        <v>148</v>
      </c>
    </row>
    <row r="200" spans="1:65" s="13" customFormat="1" ht="10.199999999999999">
      <c r="B200" s="159"/>
      <c r="D200" s="160" t="s">
        <v>156</v>
      </c>
      <c r="E200" s="161" t="s">
        <v>1</v>
      </c>
      <c r="F200" s="162" t="s">
        <v>446</v>
      </c>
      <c r="H200" s="163">
        <v>122.072</v>
      </c>
      <c r="I200" s="164"/>
      <c r="L200" s="159"/>
      <c r="M200" s="165"/>
      <c r="N200" s="166"/>
      <c r="O200" s="166"/>
      <c r="P200" s="166"/>
      <c r="Q200" s="166"/>
      <c r="R200" s="166"/>
      <c r="S200" s="166"/>
      <c r="T200" s="167"/>
      <c r="AT200" s="161" t="s">
        <v>156</v>
      </c>
      <c r="AU200" s="161" t="s">
        <v>83</v>
      </c>
      <c r="AV200" s="13" t="s">
        <v>83</v>
      </c>
      <c r="AW200" s="13" t="s">
        <v>31</v>
      </c>
      <c r="AX200" s="13" t="s">
        <v>73</v>
      </c>
      <c r="AY200" s="161" t="s">
        <v>148</v>
      </c>
    </row>
    <row r="201" spans="1:65" s="13" customFormat="1" ht="10.199999999999999">
      <c r="B201" s="159"/>
      <c r="D201" s="160" t="s">
        <v>156</v>
      </c>
      <c r="E201" s="161" t="s">
        <v>1</v>
      </c>
      <c r="F201" s="162" t="s">
        <v>447</v>
      </c>
      <c r="H201" s="163">
        <v>-68.286000000000001</v>
      </c>
      <c r="I201" s="164"/>
      <c r="L201" s="159"/>
      <c r="M201" s="165"/>
      <c r="N201" s="166"/>
      <c r="O201" s="166"/>
      <c r="P201" s="166"/>
      <c r="Q201" s="166"/>
      <c r="R201" s="166"/>
      <c r="S201" s="166"/>
      <c r="T201" s="167"/>
      <c r="AT201" s="161" t="s">
        <v>156</v>
      </c>
      <c r="AU201" s="161" t="s">
        <v>83</v>
      </c>
      <c r="AV201" s="13" t="s">
        <v>83</v>
      </c>
      <c r="AW201" s="13" t="s">
        <v>31</v>
      </c>
      <c r="AX201" s="13" t="s">
        <v>73</v>
      </c>
      <c r="AY201" s="161" t="s">
        <v>148</v>
      </c>
    </row>
    <row r="202" spans="1:65" s="14" customFormat="1" ht="10.199999999999999">
      <c r="B202" s="168"/>
      <c r="D202" s="160" t="s">
        <v>156</v>
      </c>
      <c r="E202" s="169" t="s">
        <v>1</v>
      </c>
      <c r="F202" s="170" t="s">
        <v>182</v>
      </c>
      <c r="H202" s="171">
        <v>104.411</v>
      </c>
      <c r="I202" s="172"/>
      <c r="L202" s="168"/>
      <c r="M202" s="173"/>
      <c r="N202" s="174"/>
      <c r="O202" s="174"/>
      <c r="P202" s="174"/>
      <c r="Q202" s="174"/>
      <c r="R202" s="174"/>
      <c r="S202" s="174"/>
      <c r="T202" s="175"/>
      <c r="AT202" s="169" t="s">
        <v>156</v>
      </c>
      <c r="AU202" s="169" t="s">
        <v>83</v>
      </c>
      <c r="AV202" s="14" t="s">
        <v>154</v>
      </c>
      <c r="AW202" s="14" t="s">
        <v>31</v>
      </c>
      <c r="AX202" s="14" t="s">
        <v>81</v>
      </c>
      <c r="AY202" s="169" t="s">
        <v>148</v>
      </c>
    </row>
    <row r="203" spans="1:65" s="2" customFormat="1" ht="37.799999999999997" customHeight="1">
      <c r="A203" s="32"/>
      <c r="B203" s="144"/>
      <c r="C203" s="145" t="s">
        <v>246</v>
      </c>
      <c r="D203" s="145" t="s">
        <v>150</v>
      </c>
      <c r="E203" s="146" t="s">
        <v>242</v>
      </c>
      <c r="F203" s="147" t="s">
        <v>243</v>
      </c>
      <c r="G203" s="148" t="s">
        <v>165</v>
      </c>
      <c r="H203" s="149">
        <v>2088.2199999999998</v>
      </c>
      <c r="I203" s="150"/>
      <c r="J203" s="151">
        <f>ROUND(I203*H203,2)</f>
        <v>0</v>
      </c>
      <c r="K203" s="152"/>
      <c r="L203" s="33"/>
      <c r="M203" s="153" t="s">
        <v>1</v>
      </c>
      <c r="N203" s="154" t="s">
        <v>38</v>
      </c>
      <c r="O203" s="58"/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7" t="s">
        <v>154</v>
      </c>
      <c r="AT203" s="157" t="s">
        <v>150</v>
      </c>
      <c r="AU203" s="157" t="s">
        <v>83</v>
      </c>
      <c r="AY203" s="17" t="s">
        <v>148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7" t="s">
        <v>81</v>
      </c>
      <c r="BK203" s="158">
        <f>ROUND(I203*H203,2)</f>
        <v>0</v>
      </c>
      <c r="BL203" s="17" t="s">
        <v>154</v>
      </c>
      <c r="BM203" s="157" t="s">
        <v>448</v>
      </c>
    </row>
    <row r="204" spans="1:65" s="13" customFormat="1" ht="10.199999999999999">
      <c r="B204" s="159"/>
      <c r="D204" s="160" t="s">
        <v>156</v>
      </c>
      <c r="F204" s="162" t="s">
        <v>449</v>
      </c>
      <c r="H204" s="163">
        <v>2088.2199999999998</v>
      </c>
      <c r="I204" s="164"/>
      <c r="L204" s="159"/>
      <c r="M204" s="165"/>
      <c r="N204" s="166"/>
      <c r="O204" s="166"/>
      <c r="P204" s="166"/>
      <c r="Q204" s="166"/>
      <c r="R204" s="166"/>
      <c r="S204" s="166"/>
      <c r="T204" s="167"/>
      <c r="AT204" s="161" t="s">
        <v>156</v>
      </c>
      <c r="AU204" s="161" t="s">
        <v>83</v>
      </c>
      <c r="AV204" s="13" t="s">
        <v>83</v>
      </c>
      <c r="AW204" s="13" t="s">
        <v>3</v>
      </c>
      <c r="AX204" s="13" t="s">
        <v>81</v>
      </c>
      <c r="AY204" s="161" t="s">
        <v>148</v>
      </c>
    </row>
    <row r="205" spans="1:65" s="2" customFormat="1" ht="24.15" customHeight="1">
      <c r="A205" s="32"/>
      <c r="B205" s="144"/>
      <c r="C205" s="145" t="s">
        <v>250</v>
      </c>
      <c r="D205" s="145" t="s">
        <v>150</v>
      </c>
      <c r="E205" s="146" t="s">
        <v>247</v>
      </c>
      <c r="F205" s="147" t="s">
        <v>248</v>
      </c>
      <c r="G205" s="148" t="s">
        <v>165</v>
      </c>
      <c r="H205" s="149">
        <v>104.411</v>
      </c>
      <c r="I205" s="150"/>
      <c r="J205" s="151">
        <f>ROUND(I205*H205,2)</f>
        <v>0</v>
      </c>
      <c r="K205" s="152"/>
      <c r="L205" s="33"/>
      <c r="M205" s="153" t="s">
        <v>1</v>
      </c>
      <c r="N205" s="154" t="s">
        <v>38</v>
      </c>
      <c r="O205" s="58"/>
      <c r="P205" s="155">
        <f>O205*H205</f>
        <v>0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154</v>
      </c>
      <c r="AT205" s="157" t="s">
        <v>150</v>
      </c>
      <c r="AU205" s="157" t="s">
        <v>83</v>
      </c>
      <c r="AY205" s="17" t="s">
        <v>148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7" t="s">
        <v>81</v>
      </c>
      <c r="BK205" s="158">
        <f>ROUND(I205*H205,2)</f>
        <v>0</v>
      </c>
      <c r="BL205" s="17" t="s">
        <v>154</v>
      </c>
      <c r="BM205" s="157" t="s">
        <v>450</v>
      </c>
    </row>
    <row r="206" spans="1:65" s="2" customFormat="1" ht="16.5" customHeight="1">
      <c r="A206" s="32"/>
      <c r="B206" s="144"/>
      <c r="C206" s="145" t="s">
        <v>254</v>
      </c>
      <c r="D206" s="145" t="s">
        <v>150</v>
      </c>
      <c r="E206" s="146" t="s">
        <v>251</v>
      </c>
      <c r="F206" s="147" t="s">
        <v>252</v>
      </c>
      <c r="G206" s="148" t="s">
        <v>165</v>
      </c>
      <c r="H206" s="149">
        <v>104.411</v>
      </c>
      <c r="I206" s="150"/>
      <c r="J206" s="151">
        <f>ROUND(I206*H206,2)</f>
        <v>0</v>
      </c>
      <c r="K206" s="152"/>
      <c r="L206" s="33"/>
      <c r="M206" s="153" t="s">
        <v>1</v>
      </c>
      <c r="N206" s="154" t="s">
        <v>38</v>
      </c>
      <c r="O206" s="58"/>
      <c r="P206" s="155">
        <f>O206*H206</f>
        <v>0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154</v>
      </c>
      <c r="AT206" s="157" t="s">
        <v>150</v>
      </c>
      <c r="AU206" s="157" t="s">
        <v>83</v>
      </c>
      <c r="AY206" s="17" t="s">
        <v>148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81</v>
      </c>
      <c r="BK206" s="158">
        <f>ROUND(I206*H206,2)</f>
        <v>0</v>
      </c>
      <c r="BL206" s="17" t="s">
        <v>154</v>
      </c>
      <c r="BM206" s="157" t="s">
        <v>451</v>
      </c>
    </row>
    <row r="207" spans="1:65" s="2" customFormat="1" ht="33" customHeight="1">
      <c r="A207" s="32"/>
      <c r="B207" s="144"/>
      <c r="C207" s="145" t="s">
        <v>260</v>
      </c>
      <c r="D207" s="145" t="s">
        <v>150</v>
      </c>
      <c r="E207" s="146" t="s">
        <v>255</v>
      </c>
      <c r="F207" s="147" t="s">
        <v>256</v>
      </c>
      <c r="G207" s="148" t="s">
        <v>257</v>
      </c>
      <c r="H207" s="149">
        <v>187.94</v>
      </c>
      <c r="I207" s="150"/>
      <c r="J207" s="151">
        <f>ROUND(I207*H207,2)</f>
        <v>0</v>
      </c>
      <c r="K207" s="152"/>
      <c r="L207" s="33"/>
      <c r="M207" s="153" t="s">
        <v>1</v>
      </c>
      <c r="N207" s="154" t="s">
        <v>38</v>
      </c>
      <c r="O207" s="58"/>
      <c r="P207" s="155">
        <f>O207*H207</f>
        <v>0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7" t="s">
        <v>154</v>
      </c>
      <c r="AT207" s="157" t="s">
        <v>150</v>
      </c>
      <c r="AU207" s="157" t="s">
        <v>83</v>
      </c>
      <c r="AY207" s="17" t="s">
        <v>148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7" t="s">
        <v>81</v>
      </c>
      <c r="BK207" s="158">
        <f>ROUND(I207*H207,2)</f>
        <v>0</v>
      </c>
      <c r="BL207" s="17" t="s">
        <v>154</v>
      </c>
      <c r="BM207" s="157" t="s">
        <v>452</v>
      </c>
    </row>
    <row r="208" spans="1:65" s="13" customFormat="1" ht="10.199999999999999">
      <c r="B208" s="159"/>
      <c r="D208" s="160" t="s">
        <v>156</v>
      </c>
      <c r="F208" s="162" t="s">
        <v>453</v>
      </c>
      <c r="H208" s="163">
        <v>187.94</v>
      </c>
      <c r="I208" s="164"/>
      <c r="L208" s="159"/>
      <c r="M208" s="165"/>
      <c r="N208" s="166"/>
      <c r="O208" s="166"/>
      <c r="P208" s="166"/>
      <c r="Q208" s="166"/>
      <c r="R208" s="166"/>
      <c r="S208" s="166"/>
      <c r="T208" s="167"/>
      <c r="AT208" s="161" t="s">
        <v>156</v>
      </c>
      <c r="AU208" s="161" t="s">
        <v>83</v>
      </c>
      <c r="AV208" s="13" t="s">
        <v>83</v>
      </c>
      <c r="AW208" s="13" t="s">
        <v>3</v>
      </c>
      <c r="AX208" s="13" t="s">
        <v>81</v>
      </c>
      <c r="AY208" s="161" t="s">
        <v>148</v>
      </c>
    </row>
    <row r="209" spans="1:65" s="2" customFormat="1" ht="24.15" customHeight="1">
      <c r="A209" s="32"/>
      <c r="B209" s="144"/>
      <c r="C209" s="145" t="s">
        <v>8</v>
      </c>
      <c r="D209" s="145" t="s">
        <v>150</v>
      </c>
      <c r="E209" s="146" t="s">
        <v>261</v>
      </c>
      <c r="F209" s="147" t="s">
        <v>262</v>
      </c>
      <c r="G209" s="148" t="s">
        <v>165</v>
      </c>
      <c r="H209" s="149">
        <v>102.29300000000001</v>
      </c>
      <c r="I209" s="150"/>
      <c r="J209" s="151">
        <f>ROUND(I209*H209,2)</f>
        <v>0</v>
      </c>
      <c r="K209" s="152"/>
      <c r="L209" s="33"/>
      <c r="M209" s="153" t="s">
        <v>1</v>
      </c>
      <c r="N209" s="154" t="s">
        <v>38</v>
      </c>
      <c r="O209" s="58"/>
      <c r="P209" s="155">
        <f>O209*H209</f>
        <v>0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154</v>
      </c>
      <c r="AT209" s="157" t="s">
        <v>150</v>
      </c>
      <c r="AU209" s="157" t="s">
        <v>83</v>
      </c>
      <c r="AY209" s="17" t="s">
        <v>148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7" t="s">
        <v>81</v>
      </c>
      <c r="BK209" s="158">
        <f>ROUND(I209*H209,2)</f>
        <v>0</v>
      </c>
      <c r="BL209" s="17" t="s">
        <v>154</v>
      </c>
      <c r="BM209" s="157" t="s">
        <v>454</v>
      </c>
    </row>
    <row r="210" spans="1:65" s="13" customFormat="1" ht="10.199999999999999">
      <c r="B210" s="159"/>
      <c r="D210" s="160" t="s">
        <v>156</v>
      </c>
      <c r="E210" s="161" t="s">
        <v>1</v>
      </c>
      <c r="F210" s="162" t="s">
        <v>445</v>
      </c>
      <c r="H210" s="163">
        <v>50.625</v>
      </c>
      <c r="I210" s="164"/>
      <c r="L210" s="159"/>
      <c r="M210" s="165"/>
      <c r="N210" s="166"/>
      <c r="O210" s="166"/>
      <c r="P210" s="166"/>
      <c r="Q210" s="166"/>
      <c r="R210" s="166"/>
      <c r="S210" s="166"/>
      <c r="T210" s="167"/>
      <c r="AT210" s="161" t="s">
        <v>156</v>
      </c>
      <c r="AU210" s="161" t="s">
        <v>83</v>
      </c>
      <c r="AV210" s="13" t="s">
        <v>83</v>
      </c>
      <c r="AW210" s="13" t="s">
        <v>31</v>
      </c>
      <c r="AX210" s="13" t="s">
        <v>73</v>
      </c>
      <c r="AY210" s="161" t="s">
        <v>148</v>
      </c>
    </row>
    <row r="211" spans="1:65" s="13" customFormat="1" ht="10.199999999999999">
      <c r="B211" s="159"/>
      <c r="D211" s="160" t="s">
        <v>156</v>
      </c>
      <c r="E211" s="161" t="s">
        <v>1</v>
      </c>
      <c r="F211" s="162" t="s">
        <v>446</v>
      </c>
      <c r="H211" s="163">
        <v>122.072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156</v>
      </c>
      <c r="AU211" s="161" t="s">
        <v>83</v>
      </c>
      <c r="AV211" s="13" t="s">
        <v>83</v>
      </c>
      <c r="AW211" s="13" t="s">
        <v>31</v>
      </c>
      <c r="AX211" s="13" t="s">
        <v>73</v>
      </c>
      <c r="AY211" s="161" t="s">
        <v>148</v>
      </c>
    </row>
    <row r="212" spans="1:65" s="13" customFormat="1" ht="10.199999999999999">
      <c r="B212" s="159"/>
      <c r="D212" s="160" t="s">
        <v>156</v>
      </c>
      <c r="E212" s="161" t="s">
        <v>1</v>
      </c>
      <c r="F212" s="162" t="s">
        <v>455</v>
      </c>
      <c r="H212" s="163">
        <v>-42.337000000000003</v>
      </c>
      <c r="I212" s="164"/>
      <c r="L212" s="159"/>
      <c r="M212" s="165"/>
      <c r="N212" s="166"/>
      <c r="O212" s="166"/>
      <c r="P212" s="166"/>
      <c r="Q212" s="166"/>
      <c r="R212" s="166"/>
      <c r="S212" s="166"/>
      <c r="T212" s="167"/>
      <c r="AT212" s="161" t="s">
        <v>156</v>
      </c>
      <c r="AU212" s="161" t="s">
        <v>83</v>
      </c>
      <c r="AV212" s="13" t="s">
        <v>83</v>
      </c>
      <c r="AW212" s="13" t="s">
        <v>31</v>
      </c>
      <c r="AX212" s="13" t="s">
        <v>73</v>
      </c>
      <c r="AY212" s="161" t="s">
        <v>148</v>
      </c>
    </row>
    <row r="213" spans="1:65" s="13" customFormat="1" ht="10.199999999999999">
      <c r="B213" s="159"/>
      <c r="D213" s="160" t="s">
        <v>156</v>
      </c>
      <c r="E213" s="161" t="s">
        <v>1</v>
      </c>
      <c r="F213" s="162" t="s">
        <v>456</v>
      </c>
      <c r="H213" s="163">
        <v>-12.752000000000001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156</v>
      </c>
      <c r="AU213" s="161" t="s">
        <v>83</v>
      </c>
      <c r="AV213" s="13" t="s">
        <v>83</v>
      </c>
      <c r="AW213" s="13" t="s">
        <v>31</v>
      </c>
      <c r="AX213" s="13" t="s">
        <v>73</v>
      </c>
      <c r="AY213" s="161" t="s">
        <v>148</v>
      </c>
    </row>
    <row r="214" spans="1:65" s="13" customFormat="1" ht="10.199999999999999">
      <c r="B214" s="159"/>
      <c r="D214" s="160" t="s">
        <v>156</v>
      </c>
      <c r="E214" s="161" t="s">
        <v>1</v>
      </c>
      <c r="F214" s="162" t="s">
        <v>457</v>
      </c>
      <c r="H214" s="163">
        <v>-15.31526418625125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156</v>
      </c>
      <c r="AU214" s="161" t="s">
        <v>83</v>
      </c>
      <c r="AV214" s="13" t="s">
        <v>83</v>
      </c>
      <c r="AW214" s="13" t="s">
        <v>31</v>
      </c>
      <c r="AX214" s="13" t="s">
        <v>73</v>
      </c>
      <c r="AY214" s="161" t="s">
        <v>148</v>
      </c>
    </row>
    <row r="215" spans="1:65" s="14" customFormat="1" ht="10.199999999999999">
      <c r="B215" s="168"/>
      <c r="D215" s="160" t="s">
        <v>156</v>
      </c>
      <c r="E215" s="169" t="s">
        <v>1</v>
      </c>
      <c r="F215" s="170" t="s">
        <v>182</v>
      </c>
      <c r="H215" s="171">
        <v>102.29273581374876</v>
      </c>
      <c r="I215" s="172"/>
      <c r="L215" s="168"/>
      <c r="M215" s="173"/>
      <c r="N215" s="174"/>
      <c r="O215" s="174"/>
      <c r="P215" s="174"/>
      <c r="Q215" s="174"/>
      <c r="R215" s="174"/>
      <c r="S215" s="174"/>
      <c r="T215" s="175"/>
      <c r="AT215" s="169" t="s">
        <v>156</v>
      </c>
      <c r="AU215" s="169" t="s">
        <v>83</v>
      </c>
      <c r="AV215" s="14" t="s">
        <v>154</v>
      </c>
      <c r="AW215" s="14" t="s">
        <v>31</v>
      </c>
      <c r="AX215" s="14" t="s">
        <v>81</v>
      </c>
      <c r="AY215" s="169" t="s">
        <v>148</v>
      </c>
    </row>
    <row r="216" spans="1:65" s="2" customFormat="1" ht="16.5" customHeight="1">
      <c r="A216" s="32"/>
      <c r="B216" s="144"/>
      <c r="C216" s="176" t="s">
        <v>288</v>
      </c>
      <c r="D216" s="176" t="s">
        <v>267</v>
      </c>
      <c r="E216" s="177" t="s">
        <v>268</v>
      </c>
      <c r="F216" s="178" t="s">
        <v>269</v>
      </c>
      <c r="G216" s="179" t="s">
        <v>257</v>
      </c>
      <c r="H216" s="180">
        <v>61.213000000000001</v>
      </c>
      <c r="I216" s="181"/>
      <c r="J216" s="182">
        <f>ROUND(I216*H216,2)</f>
        <v>0</v>
      </c>
      <c r="K216" s="183"/>
      <c r="L216" s="184"/>
      <c r="M216" s="185" t="s">
        <v>1</v>
      </c>
      <c r="N216" s="186" t="s">
        <v>38</v>
      </c>
      <c r="O216" s="58"/>
      <c r="P216" s="155">
        <f>O216*H216</f>
        <v>0</v>
      </c>
      <c r="Q216" s="155">
        <v>1</v>
      </c>
      <c r="R216" s="155">
        <f>Q216*H216</f>
        <v>61.213000000000001</v>
      </c>
      <c r="S216" s="155">
        <v>0</v>
      </c>
      <c r="T216" s="156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7" t="s">
        <v>230</v>
      </c>
      <c r="AT216" s="157" t="s">
        <v>267</v>
      </c>
      <c r="AU216" s="157" t="s">
        <v>83</v>
      </c>
      <c r="AY216" s="17" t="s">
        <v>148</v>
      </c>
      <c r="BE216" s="158">
        <f>IF(N216="základní",J216,0)</f>
        <v>0</v>
      </c>
      <c r="BF216" s="158">
        <f>IF(N216="snížená",J216,0)</f>
        <v>0</v>
      </c>
      <c r="BG216" s="158">
        <f>IF(N216="zákl. přenesená",J216,0)</f>
        <v>0</v>
      </c>
      <c r="BH216" s="158">
        <f>IF(N216="sníž. přenesená",J216,0)</f>
        <v>0</v>
      </c>
      <c r="BI216" s="158">
        <f>IF(N216="nulová",J216,0)</f>
        <v>0</v>
      </c>
      <c r="BJ216" s="17" t="s">
        <v>81</v>
      </c>
      <c r="BK216" s="158">
        <f>ROUND(I216*H216,2)</f>
        <v>0</v>
      </c>
      <c r="BL216" s="17" t="s">
        <v>154</v>
      </c>
      <c r="BM216" s="157" t="s">
        <v>458</v>
      </c>
    </row>
    <row r="217" spans="1:65" s="13" customFormat="1" ht="10.199999999999999">
      <c r="B217" s="159"/>
      <c r="D217" s="160" t="s">
        <v>156</v>
      </c>
      <c r="E217" s="161" t="s">
        <v>1</v>
      </c>
      <c r="F217" s="162" t="s">
        <v>459</v>
      </c>
      <c r="H217" s="163">
        <v>2.0609999999999999</v>
      </c>
      <c r="I217" s="164"/>
      <c r="L217" s="159"/>
      <c r="M217" s="165"/>
      <c r="N217" s="166"/>
      <c r="O217" s="166"/>
      <c r="P217" s="166"/>
      <c r="Q217" s="166"/>
      <c r="R217" s="166"/>
      <c r="S217" s="166"/>
      <c r="T217" s="167"/>
      <c r="AT217" s="161" t="s">
        <v>156</v>
      </c>
      <c r="AU217" s="161" t="s">
        <v>83</v>
      </c>
      <c r="AV217" s="13" t="s">
        <v>83</v>
      </c>
      <c r="AW217" s="13" t="s">
        <v>31</v>
      </c>
      <c r="AX217" s="13" t="s">
        <v>73</v>
      </c>
      <c r="AY217" s="161" t="s">
        <v>148</v>
      </c>
    </row>
    <row r="218" spans="1:65" s="13" customFormat="1" ht="10.199999999999999">
      <c r="B218" s="159"/>
      <c r="D218" s="160" t="s">
        <v>156</v>
      </c>
      <c r="E218" s="161" t="s">
        <v>1</v>
      </c>
      <c r="F218" s="162" t="s">
        <v>460</v>
      </c>
      <c r="H218" s="163">
        <v>1.1258999999999999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156</v>
      </c>
      <c r="AU218" s="161" t="s">
        <v>83</v>
      </c>
      <c r="AV218" s="13" t="s">
        <v>83</v>
      </c>
      <c r="AW218" s="13" t="s">
        <v>31</v>
      </c>
      <c r="AX218" s="13" t="s">
        <v>73</v>
      </c>
      <c r="AY218" s="161" t="s">
        <v>148</v>
      </c>
    </row>
    <row r="219" spans="1:65" s="13" customFormat="1" ht="10.199999999999999">
      <c r="B219" s="159"/>
      <c r="D219" s="160" t="s">
        <v>156</v>
      </c>
      <c r="E219" s="161" t="s">
        <v>1</v>
      </c>
      <c r="F219" s="162" t="s">
        <v>461</v>
      </c>
      <c r="H219" s="163">
        <v>1.9710000000000001</v>
      </c>
      <c r="I219" s="164"/>
      <c r="L219" s="159"/>
      <c r="M219" s="165"/>
      <c r="N219" s="166"/>
      <c r="O219" s="166"/>
      <c r="P219" s="166"/>
      <c r="Q219" s="166"/>
      <c r="R219" s="166"/>
      <c r="S219" s="166"/>
      <c r="T219" s="167"/>
      <c r="AT219" s="161" t="s">
        <v>156</v>
      </c>
      <c r="AU219" s="161" t="s">
        <v>83</v>
      </c>
      <c r="AV219" s="13" t="s">
        <v>83</v>
      </c>
      <c r="AW219" s="13" t="s">
        <v>31</v>
      </c>
      <c r="AX219" s="13" t="s">
        <v>73</v>
      </c>
      <c r="AY219" s="161" t="s">
        <v>148</v>
      </c>
    </row>
    <row r="220" spans="1:65" s="13" customFormat="1" ht="10.199999999999999">
      <c r="B220" s="159"/>
      <c r="D220" s="160" t="s">
        <v>156</v>
      </c>
      <c r="E220" s="161" t="s">
        <v>1</v>
      </c>
      <c r="F220" s="162" t="s">
        <v>462</v>
      </c>
      <c r="H220" s="163">
        <v>2.4219000000000004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156</v>
      </c>
      <c r="AU220" s="161" t="s">
        <v>83</v>
      </c>
      <c r="AV220" s="13" t="s">
        <v>83</v>
      </c>
      <c r="AW220" s="13" t="s">
        <v>31</v>
      </c>
      <c r="AX220" s="13" t="s">
        <v>73</v>
      </c>
      <c r="AY220" s="161" t="s">
        <v>148</v>
      </c>
    </row>
    <row r="221" spans="1:65" s="13" customFormat="1" ht="10.199999999999999">
      <c r="B221" s="159"/>
      <c r="D221" s="160" t="s">
        <v>156</v>
      </c>
      <c r="E221" s="161" t="s">
        <v>1</v>
      </c>
      <c r="F221" s="162" t="s">
        <v>463</v>
      </c>
      <c r="H221" s="163">
        <v>3.230999999999999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156</v>
      </c>
      <c r="AU221" s="161" t="s">
        <v>83</v>
      </c>
      <c r="AV221" s="13" t="s">
        <v>83</v>
      </c>
      <c r="AW221" s="13" t="s">
        <v>31</v>
      </c>
      <c r="AX221" s="13" t="s">
        <v>73</v>
      </c>
      <c r="AY221" s="161" t="s">
        <v>148</v>
      </c>
    </row>
    <row r="222" spans="1:65" s="13" customFormat="1" ht="10.199999999999999">
      <c r="B222" s="159"/>
      <c r="D222" s="160" t="s">
        <v>156</v>
      </c>
      <c r="E222" s="161" t="s">
        <v>1</v>
      </c>
      <c r="F222" s="162" t="s">
        <v>464</v>
      </c>
      <c r="H222" s="163">
        <v>3.1913999999999989</v>
      </c>
      <c r="I222" s="164"/>
      <c r="L222" s="159"/>
      <c r="M222" s="165"/>
      <c r="N222" s="166"/>
      <c r="O222" s="166"/>
      <c r="P222" s="166"/>
      <c r="Q222" s="166"/>
      <c r="R222" s="166"/>
      <c r="S222" s="166"/>
      <c r="T222" s="167"/>
      <c r="AT222" s="161" t="s">
        <v>156</v>
      </c>
      <c r="AU222" s="161" t="s">
        <v>83</v>
      </c>
      <c r="AV222" s="13" t="s">
        <v>83</v>
      </c>
      <c r="AW222" s="13" t="s">
        <v>31</v>
      </c>
      <c r="AX222" s="13" t="s">
        <v>73</v>
      </c>
      <c r="AY222" s="161" t="s">
        <v>148</v>
      </c>
    </row>
    <row r="223" spans="1:65" s="13" customFormat="1" ht="10.199999999999999">
      <c r="B223" s="159"/>
      <c r="D223" s="160" t="s">
        <v>156</v>
      </c>
      <c r="E223" s="161" t="s">
        <v>1</v>
      </c>
      <c r="F223" s="162" t="s">
        <v>465</v>
      </c>
      <c r="H223" s="163">
        <v>2.556</v>
      </c>
      <c r="I223" s="164"/>
      <c r="L223" s="159"/>
      <c r="M223" s="165"/>
      <c r="N223" s="166"/>
      <c r="O223" s="166"/>
      <c r="P223" s="166"/>
      <c r="Q223" s="166"/>
      <c r="R223" s="166"/>
      <c r="S223" s="166"/>
      <c r="T223" s="167"/>
      <c r="AT223" s="161" t="s">
        <v>156</v>
      </c>
      <c r="AU223" s="161" t="s">
        <v>83</v>
      </c>
      <c r="AV223" s="13" t="s">
        <v>83</v>
      </c>
      <c r="AW223" s="13" t="s">
        <v>31</v>
      </c>
      <c r="AX223" s="13" t="s">
        <v>73</v>
      </c>
      <c r="AY223" s="161" t="s">
        <v>148</v>
      </c>
    </row>
    <row r="224" spans="1:65" s="13" customFormat="1" ht="10.199999999999999">
      <c r="B224" s="159"/>
      <c r="D224" s="160" t="s">
        <v>156</v>
      </c>
      <c r="E224" s="161" t="s">
        <v>1</v>
      </c>
      <c r="F224" s="162" t="s">
        <v>466</v>
      </c>
      <c r="H224" s="163">
        <v>2.0573999999999999</v>
      </c>
      <c r="I224" s="164"/>
      <c r="L224" s="159"/>
      <c r="M224" s="165"/>
      <c r="N224" s="166"/>
      <c r="O224" s="166"/>
      <c r="P224" s="166"/>
      <c r="Q224" s="166"/>
      <c r="R224" s="166"/>
      <c r="S224" s="166"/>
      <c r="T224" s="167"/>
      <c r="AT224" s="161" t="s">
        <v>156</v>
      </c>
      <c r="AU224" s="161" t="s">
        <v>83</v>
      </c>
      <c r="AV224" s="13" t="s">
        <v>83</v>
      </c>
      <c r="AW224" s="13" t="s">
        <v>31</v>
      </c>
      <c r="AX224" s="13" t="s">
        <v>73</v>
      </c>
      <c r="AY224" s="161" t="s">
        <v>148</v>
      </c>
    </row>
    <row r="225" spans="1:65" s="13" customFormat="1" ht="10.199999999999999">
      <c r="B225" s="159"/>
      <c r="D225" s="160" t="s">
        <v>156</v>
      </c>
      <c r="E225" s="161" t="s">
        <v>1</v>
      </c>
      <c r="F225" s="162" t="s">
        <v>467</v>
      </c>
      <c r="H225" s="163">
        <v>2.1960000000000002</v>
      </c>
      <c r="I225" s="164"/>
      <c r="L225" s="159"/>
      <c r="M225" s="165"/>
      <c r="N225" s="166"/>
      <c r="O225" s="166"/>
      <c r="P225" s="166"/>
      <c r="Q225" s="166"/>
      <c r="R225" s="166"/>
      <c r="S225" s="166"/>
      <c r="T225" s="167"/>
      <c r="AT225" s="161" t="s">
        <v>156</v>
      </c>
      <c r="AU225" s="161" t="s">
        <v>83</v>
      </c>
      <c r="AV225" s="13" t="s">
        <v>83</v>
      </c>
      <c r="AW225" s="13" t="s">
        <v>31</v>
      </c>
      <c r="AX225" s="13" t="s">
        <v>73</v>
      </c>
      <c r="AY225" s="161" t="s">
        <v>148</v>
      </c>
    </row>
    <row r="226" spans="1:65" s="13" customFormat="1" ht="10.199999999999999">
      <c r="B226" s="159"/>
      <c r="D226" s="160" t="s">
        <v>156</v>
      </c>
      <c r="E226" s="161" t="s">
        <v>1</v>
      </c>
      <c r="F226" s="162" t="s">
        <v>468</v>
      </c>
      <c r="H226" s="163">
        <v>1.9359</v>
      </c>
      <c r="I226" s="164"/>
      <c r="L226" s="159"/>
      <c r="M226" s="165"/>
      <c r="N226" s="166"/>
      <c r="O226" s="166"/>
      <c r="P226" s="166"/>
      <c r="Q226" s="166"/>
      <c r="R226" s="166"/>
      <c r="S226" s="166"/>
      <c r="T226" s="167"/>
      <c r="AT226" s="161" t="s">
        <v>156</v>
      </c>
      <c r="AU226" s="161" t="s">
        <v>83</v>
      </c>
      <c r="AV226" s="13" t="s">
        <v>83</v>
      </c>
      <c r="AW226" s="13" t="s">
        <v>31</v>
      </c>
      <c r="AX226" s="13" t="s">
        <v>73</v>
      </c>
      <c r="AY226" s="161" t="s">
        <v>148</v>
      </c>
    </row>
    <row r="227" spans="1:65" s="13" customFormat="1" ht="10.199999999999999">
      <c r="B227" s="159"/>
      <c r="D227" s="160" t="s">
        <v>156</v>
      </c>
      <c r="E227" s="161" t="s">
        <v>1</v>
      </c>
      <c r="F227" s="162" t="s">
        <v>469</v>
      </c>
      <c r="H227" s="163">
        <v>2.1060000000000003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156</v>
      </c>
      <c r="AU227" s="161" t="s">
        <v>83</v>
      </c>
      <c r="AV227" s="13" t="s">
        <v>83</v>
      </c>
      <c r="AW227" s="13" t="s">
        <v>31</v>
      </c>
      <c r="AX227" s="13" t="s">
        <v>73</v>
      </c>
      <c r="AY227" s="161" t="s">
        <v>148</v>
      </c>
    </row>
    <row r="228" spans="1:65" s="13" customFormat="1" ht="10.199999999999999">
      <c r="B228" s="159"/>
      <c r="D228" s="160" t="s">
        <v>156</v>
      </c>
      <c r="E228" s="161" t="s">
        <v>1</v>
      </c>
      <c r="F228" s="162" t="s">
        <v>470</v>
      </c>
      <c r="H228" s="163">
        <v>1.8144</v>
      </c>
      <c r="I228" s="164"/>
      <c r="L228" s="159"/>
      <c r="M228" s="165"/>
      <c r="N228" s="166"/>
      <c r="O228" s="166"/>
      <c r="P228" s="166"/>
      <c r="Q228" s="166"/>
      <c r="R228" s="166"/>
      <c r="S228" s="166"/>
      <c r="T228" s="167"/>
      <c r="AT228" s="161" t="s">
        <v>156</v>
      </c>
      <c r="AU228" s="161" t="s">
        <v>83</v>
      </c>
      <c r="AV228" s="13" t="s">
        <v>83</v>
      </c>
      <c r="AW228" s="13" t="s">
        <v>31</v>
      </c>
      <c r="AX228" s="13" t="s">
        <v>73</v>
      </c>
      <c r="AY228" s="161" t="s">
        <v>148</v>
      </c>
    </row>
    <row r="229" spans="1:65" s="13" customFormat="1" ht="10.199999999999999">
      <c r="B229" s="159"/>
      <c r="D229" s="160" t="s">
        <v>156</v>
      </c>
      <c r="E229" s="161" t="s">
        <v>1</v>
      </c>
      <c r="F229" s="162" t="s">
        <v>459</v>
      </c>
      <c r="H229" s="163">
        <v>2.0609999999999999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156</v>
      </c>
      <c r="AU229" s="161" t="s">
        <v>83</v>
      </c>
      <c r="AV229" s="13" t="s">
        <v>83</v>
      </c>
      <c r="AW229" s="13" t="s">
        <v>31</v>
      </c>
      <c r="AX229" s="13" t="s">
        <v>73</v>
      </c>
      <c r="AY229" s="161" t="s">
        <v>148</v>
      </c>
    </row>
    <row r="230" spans="1:65" s="13" customFormat="1" ht="10.199999999999999">
      <c r="B230" s="159"/>
      <c r="D230" s="160" t="s">
        <v>156</v>
      </c>
      <c r="E230" s="161" t="s">
        <v>1</v>
      </c>
      <c r="F230" s="162" t="s">
        <v>471</v>
      </c>
      <c r="H230" s="163">
        <v>1.7739</v>
      </c>
      <c r="I230" s="164"/>
      <c r="L230" s="159"/>
      <c r="M230" s="165"/>
      <c r="N230" s="166"/>
      <c r="O230" s="166"/>
      <c r="P230" s="166"/>
      <c r="Q230" s="166"/>
      <c r="R230" s="166"/>
      <c r="S230" s="166"/>
      <c r="T230" s="167"/>
      <c r="AT230" s="161" t="s">
        <v>156</v>
      </c>
      <c r="AU230" s="161" t="s">
        <v>83</v>
      </c>
      <c r="AV230" s="13" t="s">
        <v>83</v>
      </c>
      <c r="AW230" s="13" t="s">
        <v>31</v>
      </c>
      <c r="AX230" s="13" t="s">
        <v>73</v>
      </c>
      <c r="AY230" s="161" t="s">
        <v>148</v>
      </c>
    </row>
    <row r="231" spans="1:65" s="13" customFormat="1" ht="10.199999999999999">
      <c r="B231" s="159"/>
      <c r="D231" s="160" t="s">
        <v>156</v>
      </c>
      <c r="E231" s="161" t="s">
        <v>1</v>
      </c>
      <c r="F231" s="162" t="s">
        <v>472</v>
      </c>
      <c r="H231" s="163">
        <v>3.504599999999999</v>
      </c>
      <c r="I231" s="164"/>
      <c r="L231" s="159"/>
      <c r="M231" s="165"/>
      <c r="N231" s="166"/>
      <c r="O231" s="166"/>
      <c r="P231" s="166"/>
      <c r="Q231" s="166"/>
      <c r="R231" s="166"/>
      <c r="S231" s="166"/>
      <c r="T231" s="167"/>
      <c r="AT231" s="161" t="s">
        <v>156</v>
      </c>
      <c r="AU231" s="161" t="s">
        <v>83</v>
      </c>
      <c r="AV231" s="13" t="s">
        <v>83</v>
      </c>
      <c r="AW231" s="13" t="s">
        <v>31</v>
      </c>
      <c r="AX231" s="13" t="s">
        <v>73</v>
      </c>
      <c r="AY231" s="161" t="s">
        <v>148</v>
      </c>
    </row>
    <row r="232" spans="1:65" s="15" customFormat="1" ht="10.199999999999999">
      <c r="B232" s="187"/>
      <c r="D232" s="160" t="s">
        <v>156</v>
      </c>
      <c r="E232" s="188" t="s">
        <v>1</v>
      </c>
      <c r="F232" s="189" t="s">
        <v>286</v>
      </c>
      <c r="H232" s="190">
        <v>34.007400000000004</v>
      </c>
      <c r="I232" s="191"/>
      <c r="L232" s="187"/>
      <c r="M232" s="192"/>
      <c r="N232" s="193"/>
      <c r="O232" s="193"/>
      <c r="P232" s="193"/>
      <c r="Q232" s="193"/>
      <c r="R232" s="193"/>
      <c r="S232" s="193"/>
      <c r="T232" s="194"/>
      <c r="AT232" s="188" t="s">
        <v>156</v>
      </c>
      <c r="AU232" s="188" t="s">
        <v>83</v>
      </c>
      <c r="AV232" s="15" t="s">
        <v>162</v>
      </c>
      <c r="AW232" s="15" t="s">
        <v>31</v>
      </c>
      <c r="AX232" s="15" t="s">
        <v>73</v>
      </c>
      <c r="AY232" s="188" t="s">
        <v>148</v>
      </c>
    </row>
    <row r="233" spans="1:65" s="13" customFormat="1" ht="10.199999999999999">
      <c r="B233" s="159"/>
      <c r="D233" s="160" t="s">
        <v>156</v>
      </c>
      <c r="E233" s="161" t="s">
        <v>1</v>
      </c>
      <c r="F233" s="162" t="s">
        <v>473</v>
      </c>
      <c r="H233" s="163">
        <v>61.212599999999995</v>
      </c>
      <c r="I233" s="164"/>
      <c r="L233" s="159"/>
      <c r="M233" s="165"/>
      <c r="N233" s="166"/>
      <c r="O233" s="166"/>
      <c r="P233" s="166"/>
      <c r="Q233" s="166"/>
      <c r="R233" s="166"/>
      <c r="S233" s="166"/>
      <c r="T233" s="167"/>
      <c r="AT233" s="161" t="s">
        <v>156</v>
      </c>
      <c r="AU233" s="161" t="s">
        <v>83</v>
      </c>
      <c r="AV233" s="13" t="s">
        <v>83</v>
      </c>
      <c r="AW233" s="13" t="s">
        <v>31</v>
      </c>
      <c r="AX233" s="13" t="s">
        <v>81</v>
      </c>
      <c r="AY233" s="161" t="s">
        <v>148</v>
      </c>
    </row>
    <row r="234" spans="1:65" s="2" customFormat="1" ht="24.15" customHeight="1">
      <c r="A234" s="32"/>
      <c r="B234" s="144"/>
      <c r="C234" s="145" t="s">
        <v>294</v>
      </c>
      <c r="D234" s="145" t="s">
        <v>150</v>
      </c>
      <c r="E234" s="146" t="s">
        <v>289</v>
      </c>
      <c r="F234" s="147" t="s">
        <v>290</v>
      </c>
      <c r="G234" s="148" t="s">
        <v>165</v>
      </c>
      <c r="H234" s="149">
        <v>42.222999999999999</v>
      </c>
      <c r="I234" s="150"/>
      <c r="J234" s="151">
        <f>ROUND(I234*H234,2)</f>
        <v>0</v>
      </c>
      <c r="K234" s="152"/>
      <c r="L234" s="33"/>
      <c r="M234" s="153" t="s">
        <v>1</v>
      </c>
      <c r="N234" s="154" t="s">
        <v>38</v>
      </c>
      <c r="O234" s="58"/>
      <c r="P234" s="155">
        <f>O234*H234</f>
        <v>0</v>
      </c>
      <c r="Q234" s="155">
        <v>0</v>
      </c>
      <c r="R234" s="155">
        <f>Q234*H234</f>
        <v>0</v>
      </c>
      <c r="S234" s="155">
        <v>0</v>
      </c>
      <c r="T234" s="156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7" t="s">
        <v>154</v>
      </c>
      <c r="AT234" s="157" t="s">
        <v>150</v>
      </c>
      <c r="AU234" s="157" t="s">
        <v>83</v>
      </c>
      <c r="AY234" s="17" t="s">
        <v>148</v>
      </c>
      <c r="BE234" s="158">
        <f>IF(N234="základní",J234,0)</f>
        <v>0</v>
      </c>
      <c r="BF234" s="158">
        <f>IF(N234="snížená",J234,0)</f>
        <v>0</v>
      </c>
      <c r="BG234" s="158">
        <f>IF(N234="zákl. přenesená",J234,0)</f>
        <v>0</v>
      </c>
      <c r="BH234" s="158">
        <f>IF(N234="sníž. přenesená",J234,0)</f>
        <v>0</v>
      </c>
      <c r="BI234" s="158">
        <f>IF(N234="nulová",J234,0)</f>
        <v>0</v>
      </c>
      <c r="BJ234" s="17" t="s">
        <v>81</v>
      </c>
      <c r="BK234" s="158">
        <f>ROUND(I234*H234,2)</f>
        <v>0</v>
      </c>
      <c r="BL234" s="17" t="s">
        <v>154</v>
      </c>
      <c r="BM234" s="157" t="s">
        <v>474</v>
      </c>
    </row>
    <row r="235" spans="1:65" s="13" customFormat="1" ht="10.199999999999999">
      <c r="B235" s="159"/>
      <c r="D235" s="160" t="s">
        <v>156</v>
      </c>
      <c r="E235" s="161" t="s">
        <v>1</v>
      </c>
      <c r="F235" s="162" t="s">
        <v>475</v>
      </c>
      <c r="H235" s="163">
        <v>42.336972000000003</v>
      </c>
      <c r="I235" s="164"/>
      <c r="L235" s="159"/>
      <c r="M235" s="165"/>
      <c r="N235" s="166"/>
      <c r="O235" s="166"/>
      <c r="P235" s="166"/>
      <c r="Q235" s="166"/>
      <c r="R235" s="166"/>
      <c r="S235" s="166"/>
      <c r="T235" s="167"/>
      <c r="AT235" s="161" t="s">
        <v>156</v>
      </c>
      <c r="AU235" s="161" t="s">
        <v>83</v>
      </c>
      <c r="AV235" s="13" t="s">
        <v>83</v>
      </c>
      <c r="AW235" s="13" t="s">
        <v>31</v>
      </c>
      <c r="AX235" s="13" t="s">
        <v>73</v>
      </c>
      <c r="AY235" s="161" t="s">
        <v>148</v>
      </c>
    </row>
    <row r="236" spans="1:65" s="15" customFormat="1" ht="10.199999999999999">
      <c r="B236" s="187"/>
      <c r="D236" s="160" t="s">
        <v>156</v>
      </c>
      <c r="E236" s="188" t="s">
        <v>1</v>
      </c>
      <c r="F236" s="189" t="s">
        <v>286</v>
      </c>
      <c r="H236" s="190">
        <v>42.336972000000003</v>
      </c>
      <c r="I236" s="191"/>
      <c r="L236" s="187"/>
      <c r="M236" s="192"/>
      <c r="N236" s="193"/>
      <c r="O236" s="193"/>
      <c r="P236" s="193"/>
      <c r="Q236" s="193"/>
      <c r="R236" s="193"/>
      <c r="S236" s="193"/>
      <c r="T236" s="194"/>
      <c r="AT236" s="188" t="s">
        <v>156</v>
      </c>
      <c r="AU236" s="188" t="s">
        <v>83</v>
      </c>
      <c r="AV236" s="15" t="s">
        <v>162</v>
      </c>
      <c r="AW236" s="15" t="s">
        <v>31</v>
      </c>
      <c r="AX236" s="15" t="s">
        <v>73</v>
      </c>
      <c r="AY236" s="188" t="s">
        <v>148</v>
      </c>
    </row>
    <row r="237" spans="1:65" s="13" customFormat="1" ht="10.199999999999999">
      <c r="B237" s="159"/>
      <c r="D237" s="160" t="s">
        <v>156</v>
      </c>
      <c r="E237" s="161" t="s">
        <v>1</v>
      </c>
      <c r="F237" s="162" t="s">
        <v>476</v>
      </c>
      <c r="H237" s="163">
        <v>-0.1139538593503148</v>
      </c>
      <c r="I237" s="164"/>
      <c r="L237" s="159"/>
      <c r="M237" s="165"/>
      <c r="N237" s="166"/>
      <c r="O237" s="166"/>
      <c r="P237" s="166"/>
      <c r="Q237" s="166"/>
      <c r="R237" s="166"/>
      <c r="S237" s="166"/>
      <c r="T237" s="167"/>
      <c r="AT237" s="161" t="s">
        <v>156</v>
      </c>
      <c r="AU237" s="161" t="s">
        <v>83</v>
      </c>
      <c r="AV237" s="13" t="s">
        <v>83</v>
      </c>
      <c r="AW237" s="13" t="s">
        <v>31</v>
      </c>
      <c r="AX237" s="13" t="s">
        <v>73</v>
      </c>
      <c r="AY237" s="161" t="s">
        <v>148</v>
      </c>
    </row>
    <row r="238" spans="1:65" s="14" customFormat="1" ht="10.199999999999999">
      <c r="B238" s="168"/>
      <c r="D238" s="160" t="s">
        <v>156</v>
      </c>
      <c r="E238" s="169" t="s">
        <v>1</v>
      </c>
      <c r="F238" s="170" t="s">
        <v>182</v>
      </c>
      <c r="H238" s="171">
        <v>42.223018140649685</v>
      </c>
      <c r="I238" s="172"/>
      <c r="L238" s="168"/>
      <c r="M238" s="173"/>
      <c r="N238" s="174"/>
      <c r="O238" s="174"/>
      <c r="P238" s="174"/>
      <c r="Q238" s="174"/>
      <c r="R238" s="174"/>
      <c r="S238" s="174"/>
      <c r="T238" s="175"/>
      <c r="AT238" s="169" t="s">
        <v>156</v>
      </c>
      <c r="AU238" s="169" t="s">
        <v>83</v>
      </c>
      <c r="AV238" s="14" t="s">
        <v>154</v>
      </c>
      <c r="AW238" s="14" t="s">
        <v>31</v>
      </c>
      <c r="AX238" s="14" t="s">
        <v>81</v>
      </c>
      <c r="AY238" s="169" t="s">
        <v>148</v>
      </c>
    </row>
    <row r="239" spans="1:65" s="2" customFormat="1" ht="16.5" customHeight="1">
      <c r="A239" s="32"/>
      <c r="B239" s="144"/>
      <c r="C239" s="176" t="s">
        <v>300</v>
      </c>
      <c r="D239" s="176" t="s">
        <v>267</v>
      </c>
      <c r="E239" s="177" t="s">
        <v>295</v>
      </c>
      <c r="F239" s="178" t="s">
        <v>296</v>
      </c>
      <c r="G239" s="179" t="s">
        <v>257</v>
      </c>
      <c r="H239" s="180">
        <v>84.445999999999998</v>
      </c>
      <c r="I239" s="181"/>
      <c r="J239" s="182">
        <f>ROUND(I239*H239,2)</f>
        <v>0</v>
      </c>
      <c r="K239" s="183"/>
      <c r="L239" s="184"/>
      <c r="M239" s="185" t="s">
        <v>1</v>
      </c>
      <c r="N239" s="186" t="s">
        <v>38</v>
      </c>
      <c r="O239" s="58"/>
      <c r="P239" s="155">
        <f>O239*H239</f>
        <v>0</v>
      </c>
      <c r="Q239" s="155">
        <v>1</v>
      </c>
      <c r="R239" s="155">
        <f>Q239*H239</f>
        <v>84.445999999999998</v>
      </c>
      <c r="S239" s="155">
        <v>0</v>
      </c>
      <c r="T239" s="156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7" t="s">
        <v>230</v>
      </c>
      <c r="AT239" s="157" t="s">
        <v>267</v>
      </c>
      <c r="AU239" s="157" t="s">
        <v>83</v>
      </c>
      <c r="AY239" s="17" t="s">
        <v>148</v>
      </c>
      <c r="BE239" s="158">
        <f>IF(N239="základní",J239,0)</f>
        <v>0</v>
      </c>
      <c r="BF239" s="158">
        <f>IF(N239="snížená",J239,0)</f>
        <v>0</v>
      </c>
      <c r="BG239" s="158">
        <f>IF(N239="zákl. přenesená",J239,0)</f>
        <v>0</v>
      </c>
      <c r="BH239" s="158">
        <f>IF(N239="sníž. přenesená",J239,0)</f>
        <v>0</v>
      </c>
      <c r="BI239" s="158">
        <f>IF(N239="nulová",J239,0)</f>
        <v>0</v>
      </c>
      <c r="BJ239" s="17" t="s">
        <v>81</v>
      </c>
      <c r="BK239" s="158">
        <f>ROUND(I239*H239,2)</f>
        <v>0</v>
      </c>
      <c r="BL239" s="17" t="s">
        <v>154</v>
      </c>
      <c r="BM239" s="157" t="s">
        <v>477</v>
      </c>
    </row>
    <row r="240" spans="1:65" s="13" customFormat="1" ht="10.199999999999999">
      <c r="B240" s="159"/>
      <c r="D240" s="160" t="s">
        <v>156</v>
      </c>
      <c r="F240" s="162" t="s">
        <v>478</v>
      </c>
      <c r="H240" s="163">
        <v>84.445999999999998</v>
      </c>
      <c r="I240" s="164"/>
      <c r="L240" s="159"/>
      <c r="M240" s="165"/>
      <c r="N240" s="166"/>
      <c r="O240" s="166"/>
      <c r="P240" s="166"/>
      <c r="Q240" s="166"/>
      <c r="R240" s="166"/>
      <c r="S240" s="166"/>
      <c r="T240" s="167"/>
      <c r="AT240" s="161" t="s">
        <v>156</v>
      </c>
      <c r="AU240" s="161" t="s">
        <v>83</v>
      </c>
      <c r="AV240" s="13" t="s">
        <v>83</v>
      </c>
      <c r="AW240" s="13" t="s">
        <v>3</v>
      </c>
      <c r="AX240" s="13" t="s">
        <v>81</v>
      </c>
      <c r="AY240" s="161" t="s">
        <v>148</v>
      </c>
    </row>
    <row r="241" spans="1:65" s="12" customFormat="1" ht="22.8" customHeight="1">
      <c r="B241" s="131"/>
      <c r="D241" s="132" t="s">
        <v>72</v>
      </c>
      <c r="E241" s="142" t="s">
        <v>154</v>
      </c>
      <c r="F241" s="142" t="s">
        <v>299</v>
      </c>
      <c r="I241" s="134"/>
      <c r="J241" s="143">
        <f>BK241</f>
        <v>0</v>
      </c>
      <c r="L241" s="131"/>
      <c r="M241" s="136"/>
      <c r="N241" s="137"/>
      <c r="O241" s="137"/>
      <c r="P241" s="138">
        <f>SUM(P242:P243)</f>
        <v>0</v>
      </c>
      <c r="Q241" s="137"/>
      <c r="R241" s="138">
        <f>SUM(R242:R243)</f>
        <v>24.111099040000003</v>
      </c>
      <c r="S241" s="137"/>
      <c r="T241" s="139">
        <f>SUM(T242:T243)</f>
        <v>0</v>
      </c>
      <c r="AR241" s="132" t="s">
        <v>81</v>
      </c>
      <c r="AT241" s="140" t="s">
        <v>72</v>
      </c>
      <c r="AU241" s="140" t="s">
        <v>81</v>
      </c>
      <c r="AY241" s="132" t="s">
        <v>148</v>
      </c>
      <c r="BK241" s="141">
        <f>SUM(BK242:BK243)</f>
        <v>0</v>
      </c>
    </row>
    <row r="242" spans="1:65" s="2" customFormat="1" ht="24.15" customHeight="1">
      <c r="A242" s="32"/>
      <c r="B242" s="144"/>
      <c r="C242" s="145" t="s">
        <v>306</v>
      </c>
      <c r="D242" s="145" t="s">
        <v>150</v>
      </c>
      <c r="E242" s="146" t="s">
        <v>301</v>
      </c>
      <c r="F242" s="147" t="s">
        <v>302</v>
      </c>
      <c r="G242" s="148" t="s">
        <v>165</v>
      </c>
      <c r="H242" s="149">
        <v>12.752000000000001</v>
      </c>
      <c r="I242" s="150"/>
      <c r="J242" s="151">
        <f>ROUND(I242*H242,2)</f>
        <v>0</v>
      </c>
      <c r="K242" s="152"/>
      <c r="L242" s="33"/>
      <c r="M242" s="153" t="s">
        <v>1</v>
      </c>
      <c r="N242" s="154" t="s">
        <v>38</v>
      </c>
      <c r="O242" s="58"/>
      <c r="P242" s="155">
        <f>O242*H242</f>
        <v>0</v>
      </c>
      <c r="Q242" s="155">
        <v>1.8907700000000001</v>
      </c>
      <c r="R242" s="155">
        <f>Q242*H242</f>
        <v>24.111099040000003</v>
      </c>
      <c r="S242" s="155">
        <v>0</v>
      </c>
      <c r="T242" s="156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7" t="s">
        <v>154</v>
      </c>
      <c r="AT242" s="157" t="s">
        <v>150</v>
      </c>
      <c r="AU242" s="157" t="s">
        <v>83</v>
      </c>
      <c r="AY242" s="17" t="s">
        <v>148</v>
      </c>
      <c r="BE242" s="158">
        <f>IF(N242="základní",J242,0)</f>
        <v>0</v>
      </c>
      <c r="BF242" s="158">
        <f>IF(N242="snížená",J242,0)</f>
        <v>0</v>
      </c>
      <c r="BG242" s="158">
        <f>IF(N242="zákl. přenesená",J242,0)</f>
        <v>0</v>
      </c>
      <c r="BH242" s="158">
        <f>IF(N242="sníž. přenesená",J242,0)</f>
        <v>0</v>
      </c>
      <c r="BI242" s="158">
        <f>IF(N242="nulová",J242,0)</f>
        <v>0</v>
      </c>
      <c r="BJ242" s="17" t="s">
        <v>81</v>
      </c>
      <c r="BK242" s="158">
        <f>ROUND(I242*H242,2)</f>
        <v>0</v>
      </c>
      <c r="BL242" s="17" t="s">
        <v>154</v>
      </c>
      <c r="BM242" s="157" t="s">
        <v>479</v>
      </c>
    </row>
    <row r="243" spans="1:65" s="13" customFormat="1" ht="10.199999999999999">
      <c r="B243" s="159"/>
      <c r="D243" s="160" t="s">
        <v>156</v>
      </c>
      <c r="E243" s="161" t="s">
        <v>1</v>
      </c>
      <c r="F243" s="162" t="s">
        <v>480</v>
      </c>
      <c r="H243" s="163">
        <v>12.7521</v>
      </c>
      <c r="I243" s="164"/>
      <c r="L243" s="159"/>
      <c r="M243" s="165"/>
      <c r="N243" s="166"/>
      <c r="O243" s="166"/>
      <c r="P243" s="166"/>
      <c r="Q243" s="166"/>
      <c r="R243" s="166"/>
      <c r="S243" s="166"/>
      <c r="T243" s="167"/>
      <c r="AT243" s="161" t="s">
        <v>156</v>
      </c>
      <c r="AU243" s="161" t="s">
        <v>83</v>
      </c>
      <c r="AV243" s="13" t="s">
        <v>83</v>
      </c>
      <c r="AW243" s="13" t="s">
        <v>31</v>
      </c>
      <c r="AX243" s="13" t="s">
        <v>81</v>
      </c>
      <c r="AY243" s="161" t="s">
        <v>148</v>
      </c>
    </row>
    <row r="244" spans="1:65" s="12" customFormat="1" ht="22.8" customHeight="1">
      <c r="B244" s="131"/>
      <c r="D244" s="132" t="s">
        <v>72</v>
      </c>
      <c r="E244" s="142" t="s">
        <v>230</v>
      </c>
      <c r="F244" s="142" t="s">
        <v>305</v>
      </c>
      <c r="I244" s="134"/>
      <c r="J244" s="143">
        <f>BK244</f>
        <v>0</v>
      </c>
      <c r="L244" s="131"/>
      <c r="M244" s="136"/>
      <c r="N244" s="137"/>
      <c r="O244" s="137"/>
      <c r="P244" s="138">
        <f>SUM(P245:P265)</f>
        <v>0</v>
      </c>
      <c r="Q244" s="137"/>
      <c r="R244" s="138">
        <f>SUM(R245:R265)</f>
        <v>14.960341950000002</v>
      </c>
      <c r="S244" s="137"/>
      <c r="T244" s="139">
        <f>SUM(T245:T265)</f>
        <v>0</v>
      </c>
      <c r="AR244" s="132" t="s">
        <v>81</v>
      </c>
      <c r="AT244" s="140" t="s">
        <v>72</v>
      </c>
      <c r="AU244" s="140" t="s">
        <v>81</v>
      </c>
      <c r="AY244" s="132" t="s">
        <v>148</v>
      </c>
      <c r="BK244" s="141">
        <f>SUM(BK245:BK265)</f>
        <v>0</v>
      </c>
    </row>
    <row r="245" spans="1:65" s="2" customFormat="1" ht="24.15" customHeight="1">
      <c r="A245" s="32"/>
      <c r="B245" s="144"/>
      <c r="C245" s="145" t="s">
        <v>310</v>
      </c>
      <c r="D245" s="145" t="s">
        <v>150</v>
      </c>
      <c r="E245" s="146" t="s">
        <v>481</v>
      </c>
      <c r="F245" s="147" t="s">
        <v>482</v>
      </c>
      <c r="G245" s="148" t="s">
        <v>153</v>
      </c>
      <c r="H245" s="149">
        <v>141.69</v>
      </c>
      <c r="I245" s="150"/>
      <c r="J245" s="151">
        <f>ROUND(I245*H245,2)</f>
        <v>0</v>
      </c>
      <c r="K245" s="152"/>
      <c r="L245" s="33"/>
      <c r="M245" s="153" t="s">
        <v>1</v>
      </c>
      <c r="N245" s="154" t="s">
        <v>38</v>
      </c>
      <c r="O245" s="58"/>
      <c r="P245" s="155">
        <f>O245*H245</f>
        <v>0</v>
      </c>
      <c r="Q245" s="155">
        <v>0</v>
      </c>
      <c r="R245" s="155">
        <f>Q245*H245</f>
        <v>0</v>
      </c>
      <c r="S245" s="155">
        <v>0</v>
      </c>
      <c r="T245" s="156">
        <f>S245*H245</f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7" t="s">
        <v>154</v>
      </c>
      <c r="AT245" s="157" t="s">
        <v>150</v>
      </c>
      <c r="AU245" s="157" t="s">
        <v>83</v>
      </c>
      <c r="AY245" s="17" t="s">
        <v>148</v>
      </c>
      <c r="BE245" s="158">
        <f>IF(N245="základní",J245,0)</f>
        <v>0</v>
      </c>
      <c r="BF245" s="158">
        <f>IF(N245="snížená",J245,0)</f>
        <v>0</v>
      </c>
      <c r="BG245" s="158">
        <f>IF(N245="zákl. přenesená",J245,0)</f>
        <v>0</v>
      </c>
      <c r="BH245" s="158">
        <f>IF(N245="sníž. přenesená",J245,0)</f>
        <v>0</v>
      </c>
      <c r="BI245" s="158">
        <f>IF(N245="nulová",J245,0)</f>
        <v>0</v>
      </c>
      <c r="BJ245" s="17" t="s">
        <v>81</v>
      </c>
      <c r="BK245" s="158">
        <f>ROUND(I245*H245,2)</f>
        <v>0</v>
      </c>
      <c r="BL245" s="17" t="s">
        <v>154</v>
      </c>
      <c r="BM245" s="157" t="s">
        <v>483</v>
      </c>
    </row>
    <row r="246" spans="1:65" s="2" customFormat="1" ht="21.75" customHeight="1">
      <c r="A246" s="32"/>
      <c r="B246" s="144"/>
      <c r="C246" s="176" t="s">
        <v>7</v>
      </c>
      <c r="D246" s="176" t="s">
        <v>267</v>
      </c>
      <c r="E246" s="177" t="s">
        <v>484</v>
      </c>
      <c r="F246" s="178" t="s">
        <v>485</v>
      </c>
      <c r="G246" s="179" t="s">
        <v>153</v>
      </c>
      <c r="H246" s="180">
        <v>143.815</v>
      </c>
      <c r="I246" s="181"/>
      <c r="J246" s="182">
        <f>ROUND(I246*H246,2)</f>
        <v>0</v>
      </c>
      <c r="K246" s="183"/>
      <c r="L246" s="184"/>
      <c r="M246" s="185" t="s">
        <v>1</v>
      </c>
      <c r="N246" s="186" t="s">
        <v>38</v>
      </c>
      <c r="O246" s="58"/>
      <c r="P246" s="155">
        <f>O246*H246</f>
        <v>0</v>
      </c>
      <c r="Q246" s="155">
        <v>2.7E-4</v>
      </c>
      <c r="R246" s="155">
        <f>Q246*H246</f>
        <v>3.8830049999999998E-2</v>
      </c>
      <c r="S246" s="155">
        <v>0</v>
      </c>
      <c r="T246" s="15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7" t="s">
        <v>230</v>
      </c>
      <c r="AT246" s="157" t="s">
        <v>267</v>
      </c>
      <c r="AU246" s="157" t="s">
        <v>83</v>
      </c>
      <c r="AY246" s="17" t="s">
        <v>148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7" t="s">
        <v>81</v>
      </c>
      <c r="BK246" s="158">
        <f>ROUND(I246*H246,2)</f>
        <v>0</v>
      </c>
      <c r="BL246" s="17" t="s">
        <v>154</v>
      </c>
      <c r="BM246" s="157" t="s">
        <v>486</v>
      </c>
    </row>
    <row r="247" spans="1:65" s="13" customFormat="1" ht="10.199999999999999">
      <c r="B247" s="159"/>
      <c r="D247" s="160" t="s">
        <v>156</v>
      </c>
      <c r="F247" s="162" t="s">
        <v>487</v>
      </c>
      <c r="H247" s="163">
        <v>143.815</v>
      </c>
      <c r="I247" s="164"/>
      <c r="L247" s="159"/>
      <c r="M247" s="165"/>
      <c r="N247" s="166"/>
      <c r="O247" s="166"/>
      <c r="P247" s="166"/>
      <c r="Q247" s="166"/>
      <c r="R247" s="166"/>
      <c r="S247" s="166"/>
      <c r="T247" s="167"/>
      <c r="AT247" s="161" t="s">
        <v>156</v>
      </c>
      <c r="AU247" s="161" t="s">
        <v>83</v>
      </c>
      <c r="AV247" s="13" t="s">
        <v>83</v>
      </c>
      <c r="AW247" s="13" t="s">
        <v>3</v>
      </c>
      <c r="AX247" s="13" t="s">
        <v>81</v>
      </c>
      <c r="AY247" s="161" t="s">
        <v>148</v>
      </c>
    </row>
    <row r="248" spans="1:65" s="2" customFormat="1" ht="24.15" customHeight="1">
      <c r="A248" s="32"/>
      <c r="B248" s="144"/>
      <c r="C248" s="145" t="s">
        <v>319</v>
      </c>
      <c r="D248" s="145" t="s">
        <v>150</v>
      </c>
      <c r="E248" s="146" t="s">
        <v>488</v>
      </c>
      <c r="F248" s="147" t="s">
        <v>489</v>
      </c>
      <c r="G248" s="148" t="s">
        <v>322</v>
      </c>
      <c r="H248" s="149">
        <v>15</v>
      </c>
      <c r="I248" s="150"/>
      <c r="J248" s="151">
        <f t="shared" ref="J248:J261" si="0">ROUND(I248*H248,2)</f>
        <v>0</v>
      </c>
      <c r="K248" s="152"/>
      <c r="L248" s="33"/>
      <c r="M248" s="153" t="s">
        <v>1</v>
      </c>
      <c r="N248" s="154" t="s">
        <v>38</v>
      </c>
      <c r="O248" s="58"/>
      <c r="P248" s="155">
        <f t="shared" ref="P248:P261" si="1">O248*H248</f>
        <v>0</v>
      </c>
      <c r="Q248" s="155">
        <v>0</v>
      </c>
      <c r="R248" s="155">
        <f t="shared" ref="R248:R261" si="2">Q248*H248</f>
        <v>0</v>
      </c>
      <c r="S248" s="155">
        <v>0</v>
      </c>
      <c r="T248" s="156">
        <f t="shared" ref="T248:T261" si="3"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154</v>
      </c>
      <c r="AT248" s="157" t="s">
        <v>150</v>
      </c>
      <c r="AU248" s="157" t="s">
        <v>83</v>
      </c>
      <c r="AY248" s="17" t="s">
        <v>148</v>
      </c>
      <c r="BE248" s="158">
        <f t="shared" ref="BE248:BE261" si="4">IF(N248="základní",J248,0)</f>
        <v>0</v>
      </c>
      <c r="BF248" s="158">
        <f t="shared" ref="BF248:BF261" si="5">IF(N248="snížená",J248,0)</f>
        <v>0</v>
      </c>
      <c r="BG248" s="158">
        <f t="shared" ref="BG248:BG261" si="6">IF(N248="zákl. přenesená",J248,0)</f>
        <v>0</v>
      </c>
      <c r="BH248" s="158">
        <f t="shared" ref="BH248:BH261" si="7">IF(N248="sníž. přenesená",J248,0)</f>
        <v>0</v>
      </c>
      <c r="BI248" s="158">
        <f t="shared" ref="BI248:BI261" si="8">IF(N248="nulová",J248,0)</f>
        <v>0</v>
      </c>
      <c r="BJ248" s="17" t="s">
        <v>81</v>
      </c>
      <c r="BK248" s="158">
        <f t="shared" ref="BK248:BK261" si="9">ROUND(I248*H248,2)</f>
        <v>0</v>
      </c>
      <c r="BL248" s="17" t="s">
        <v>154</v>
      </c>
      <c r="BM248" s="157" t="s">
        <v>490</v>
      </c>
    </row>
    <row r="249" spans="1:65" s="2" customFormat="1" ht="16.5" customHeight="1">
      <c r="A249" s="32"/>
      <c r="B249" s="144"/>
      <c r="C249" s="176" t="s">
        <v>324</v>
      </c>
      <c r="D249" s="176" t="s">
        <v>267</v>
      </c>
      <c r="E249" s="177" t="s">
        <v>491</v>
      </c>
      <c r="F249" s="178" t="s">
        <v>492</v>
      </c>
      <c r="G249" s="179" t="s">
        <v>322</v>
      </c>
      <c r="H249" s="180">
        <v>15</v>
      </c>
      <c r="I249" s="181"/>
      <c r="J249" s="182">
        <f t="shared" si="0"/>
        <v>0</v>
      </c>
      <c r="K249" s="183"/>
      <c r="L249" s="184"/>
      <c r="M249" s="185" t="s">
        <v>1</v>
      </c>
      <c r="N249" s="186" t="s">
        <v>38</v>
      </c>
      <c r="O249" s="58"/>
      <c r="P249" s="155">
        <f t="shared" si="1"/>
        <v>0</v>
      </c>
      <c r="Q249" s="155">
        <v>5.0000000000000002E-5</v>
      </c>
      <c r="R249" s="155">
        <f t="shared" si="2"/>
        <v>7.5000000000000002E-4</v>
      </c>
      <c r="S249" s="155">
        <v>0</v>
      </c>
      <c r="T249" s="156">
        <f t="shared" si="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230</v>
      </c>
      <c r="AT249" s="157" t="s">
        <v>267</v>
      </c>
      <c r="AU249" s="157" t="s">
        <v>83</v>
      </c>
      <c r="AY249" s="17" t="s">
        <v>148</v>
      </c>
      <c r="BE249" s="158">
        <f t="shared" si="4"/>
        <v>0</v>
      </c>
      <c r="BF249" s="158">
        <f t="shared" si="5"/>
        <v>0</v>
      </c>
      <c r="BG249" s="158">
        <f t="shared" si="6"/>
        <v>0</v>
      </c>
      <c r="BH249" s="158">
        <f t="shared" si="7"/>
        <v>0</v>
      </c>
      <c r="BI249" s="158">
        <f t="shared" si="8"/>
        <v>0</v>
      </c>
      <c r="BJ249" s="17" t="s">
        <v>81</v>
      </c>
      <c r="BK249" s="158">
        <f t="shared" si="9"/>
        <v>0</v>
      </c>
      <c r="BL249" s="17" t="s">
        <v>154</v>
      </c>
      <c r="BM249" s="157" t="s">
        <v>493</v>
      </c>
    </row>
    <row r="250" spans="1:65" s="2" customFormat="1" ht="33" customHeight="1">
      <c r="A250" s="32"/>
      <c r="B250" s="144"/>
      <c r="C250" s="145" t="s">
        <v>328</v>
      </c>
      <c r="D250" s="145" t="s">
        <v>150</v>
      </c>
      <c r="E250" s="146" t="s">
        <v>494</v>
      </c>
      <c r="F250" s="147" t="s">
        <v>495</v>
      </c>
      <c r="G250" s="148" t="s">
        <v>322</v>
      </c>
      <c r="H250" s="149">
        <v>15</v>
      </c>
      <c r="I250" s="150"/>
      <c r="J250" s="151">
        <f t="shared" si="0"/>
        <v>0</v>
      </c>
      <c r="K250" s="152"/>
      <c r="L250" s="33"/>
      <c r="M250" s="153" t="s">
        <v>1</v>
      </c>
      <c r="N250" s="154" t="s">
        <v>38</v>
      </c>
      <c r="O250" s="58"/>
      <c r="P250" s="155">
        <f t="shared" si="1"/>
        <v>0</v>
      </c>
      <c r="Q250" s="155">
        <v>0</v>
      </c>
      <c r="R250" s="155">
        <f t="shared" si="2"/>
        <v>0</v>
      </c>
      <c r="S250" s="155">
        <v>0</v>
      </c>
      <c r="T250" s="156">
        <f t="shared" si="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7" t="s">
        <v>154</v>
      </c>
      <c r="AT250" s="157" t="s">
        <v>150</v>
      </c>
      <c r="AU250" s="157" t="s">
        <v>83</v>
      </c>
      <c r="AY250" s="17" t="s">
        <v>148</v>
      </c>
      <c r="BE250" s="158">
        <f t="shared" si="4"/>
        <v>0</v>
      </c>
      <c r="BF250" s="158">
        <f t="shared" si="5"/>
        <v>0</v>
      </c>
      <c r="BG250" s="158">
        <f t="shared" si="6"/>
        <v>0</v>
      </c>
      <c r="BH250" s="158">
        <f t="shared" si="7"/>
        <v>0</v>
      </c>
      <c r="BI250" s="158">
        <f t="shared" si="8"/>
        <v>0</v>
      </c>
      <c r="BJ250" s="17" t="s">
        <v>81</v>
      </c>
      <c r="BK250" s="158">
        <f t="shared" si="9"/>
        <v>0</v>
      </c>
      <c r="BL250" s="17" t="s">
        <v>154</v>
      </c>
      <c r="BM250" s="157" t="s">
        <v>496</v>
      </c>
    </row>
    <row r="251" spans="1:65" s="2" customFormat="1" ht="24.15" customHeight="1">
      <c r="A251" s="32"/>
      <c r="B251" s="144"/>
      <c r="C251" s="176" t="s">
        <v>332</v>
      </c>
      <c r="D251" s="176" t="s">
        <v>267</v>
      </c>
      <c r="E251" s="177" t="s">
        <v>497</v>
      </c>
      <c r="F251" s="178" t="s">
        <v>498</v>
      </c>
      <c r="G251" s="179" t="s">
        <v>322</v>
      </c>
      <c r="H251" s="180">
        <v>15</v>
      </c>
      <c r="I251" s="181"/>
      <c r="J251" s="182">
        <f t="shared" si="0"/>
        <v>0</v>
      </c>
      <c r="K251" s="183"/>
      <c r="L251" s="184"/>
      <c r="M251" s="185" t="s">
        <v>1</v>
      </c>
      <c r="N251" s="186" t="s">
        <v>38</v>
      </c>
      <c r="O251" s="58"/>
      <c r="P251" s="155">
        <f t="shared" si="1"/>
        <v>0</v>
      </c>
      <c r="Q251" s="155">
        <v>2.0999999999999999E-3</v>
      </c>
      <c r="R251" s="155">
        <f t="shared" si="2"/>
        <v>3.15E-2</v>
      </c>
      <c r="S251" s="155">
        <v>0</v>
      </c>
      <c r="T251" s="156">
        <f t="shared" si="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7" t="s">
        <v>230</v>
      </c>
      <c r="AT251" s="157" t="s">
        <v>267</v>
      </c>
      <c r="AU251" s="157" t="s">
        <v>83</v>
      </c>
      <c r="AY251" s="17" t="s">
        <v>148</v>
      </c>
      <c r="BE251" s="158">
        <f t="shared" si="4"/>
        <v>0</v>
      </c>
      <c r="BF251" s="158">
        <f t="shared" si="5"/>
        <v>0</v>
      </c>
      <c r="BG251" s="158">
        <f t="shared" si="6"/>
        <v>0</v>
      </c>
      <c r="BH251" s="158">
        <f t="shared" si="7"/>
        <v>0</v>
      </c>
      <c r="BI251" s="158">
        <f t="shared" si="8"/>
        <v>0</v>
      </c>
      <c r="BJ251" s="17" t="s">
        <v>81</v>
      </c>
      <c r="BK251" s="158">
        <f t="shared" si="9"/>
        <v>0</v>
      </c>
      <c r="BL251" s="17" t="s">
        <v>154</v>
      </c>
      <c r="BM251" s="157" t="s">
        <v>499</v>
      </c>
    </row>
    <row r="252" spans="1:65" s="2" customFormat="1" ht="24.15" customHeight="1">
      <c r="A252" s="32"/>
      <c r="B252" s="144"/>
      <c r="C252" s="176" t="s">
        <v>336</v>
      </c>
      <c r="D252" s="176" t="s">
        <v>267</v>
      </c>
      <c r="E252" s="177" t="s">
        <v>500</v>
      </c>
      <c r="F252" s="178" t="s">
        <v>501</v>
      </c>
      <c r="G252" s="179" t="s">
        <v>322</v>
      </c>
      <c r="H252" s="180">
        <v>15</v>
      </c>
      <c r="I252" s="181"/>
      <c r="J252" s="182">
        <f t="shared" si="0"/>
        <v>0</v>
      </c>
      <c r="K252" s="183"/>
      <c r="L252" s="184"/>
      <c r="M252" s="185" t="s">
        <v>1</v>
      </c>
      <c r="N252" s="186" t="s">
        <v>38</v>
      </c>
      <c r="O252" s="58"/>
      <c r="P252" s="155">
        <f t="shared" si="1"/>
        <v>0</v>
      </c>
      <c r="Q252" s="155">
        <v>3.5000000000000001E-3</v>
      </c>
      <c r="R252" s="155">
        <f t="shared" si="2"/>
        <v>5.2499999999999998E-2</v>
      </c>
      <c r="S252" s="155">
        <v>0</v>
      </c>
      <c r="T252" s="156">
        <f t="shared" si="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7" t="s">
        <v>230</v>
      </c>
      <c r="AT252" s="157" t="s">
        <v>267</v>
      </c>
      <c r="AU252" s="157" t="s">
        <v>83</v>
      </c>
      <c r="AY252" s="17" t="s">
        <v>148</v>
      </c>
      <c r="BE252" s="158">
        <f t="shared" si="4"/>
        <v>0</v>
      </c>
      <c r="BF252" s="158">
        <f t="shared" si="5"/>
        <v>0</v>
      </c>
      <c r="BG252" s="158">
        <f t="shared" si="6"/>
        <v>0</v>
      </c>
      <c r="BH252" s="158">
        <f t="shared" si="7"/>
        <v>0</v>
      </c>
      <c r="BI252" s="158">
        <f t="shared" si="8"/>
        <v>0</v>
      </c>
      <c r="BJ252" s="17" t="s">
        <v>81</v>
      </c>
      <c r="BK252" s="158">
        <f t="shared" si="9"/>
        <v>0</v>
      </c>
      <c r="BL252" s="17" t="s">
        <v>154</v>
      </c>
      <c r="BM252" s="157" t="s">
        <v>502</v>
      </c>
    </row>
    <row r="253" spans="1:65" s="2" customFormat="1" ht="24.15" customHeight="1">
      <c r="A253" s="32"/>
      <c r="B253" s="144"/>
      <c r="C253" s="145" t="s">
        <v>340</v>
      </c>
      <c r="D253" s="145" t="s">
        <v>150</v>
      </c>
      <c r="E253" s="146" t="s">
        <v>503</v>
      </c>
      <c r="F253" s="147" t="s">
        <v>504</v>
      </c>
      <c r="G253" s="148" t="s">
        <v>153</v>
      </c>
      <c r="H253" s="149">
        <v>141.69</v>
      </c>
      <c r="I253" s="150"/>
      <c r="J253" s="151">
        <f t="shared" si="0"/>
        <v>0</v>
      </c>
      <c r="K253" s="152"/>
      <c r="L253" s="33"/>
      <c r="M253" s="153" t="s">
        <v>1</v>
      </c>
      <c r="N253" s="154" t="s">
        <v>38</v>
      </c>
      <c r="O253" s="58"/>
      <c r="P253" s="155">
        <f t="shared" si="1"/>
        <v>0</v>
      </c>
      <c r="Q253" s="155">
        <v>0</v>
      </c>
      <c r="R253" s="155">
        <f t="shared" si="2"/>
        <v>0</v>
      </c>
      <c r="S253" s="155">
        <v>0</v>
      </c>
      <c r="T253" s="156">
        <f t="shared" si="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7" t="s">
        <v>154</v>
      </c>
      <c r="AT253" s="157" t="s">
        <v>150</v>
      </c>
      <c r="AU253" s="157" t="s">
        <v>83</v>
      </c>
      <c r="AY253" s="17" t="s">
        <v>148</v>
      </c>
      <c r="BE253" s="158">
        <f t="shared" si="4"/>
        <v>0</v>
      </c>
      <c r="BF253" s="158">
        <f t="shared" si="5"/>
        <v>0</v>
      </c>
      <c r="BG253" s="158">
        <f t="shared" si="6"/>
        <v>0</v>
      </c>
      <c r="BH253" s="158">
        <f t="shared" si="7"/>
        <v>0</v>
      </c>
      <c r="BI253" s="158">
        <f t="shared" si="8"/>
        <v>0</v>
      </c>
      <c r="BJ253" s="17" t="s">
        <v>81</v>
      </c>
      <c r="BK253" s="158">
        <f t="shared" si="9"/>
        <v>0</v>
      </c>
      <c r="BL253" s="17" t="s">
        <v>154</v>
      </c>
      <c r="BM253" s="157" t="s">
        <v>505</v>
      </c>
    </row>
    <row r="254" spans="1:65" s="2" customFormat="1" ht="16.5" customHeight="1">
      <c r="A254" s="32"/>
      <c r="B254" s="144"/>
      <c r="C254" s="145" t="s">
        <v>345</v>
      </c>
      <c r="D254" s="145" t="s">
        <v>150</v>
      </c>
      <c r="E254" s="146" t="s">
        <v>506</v>
      </c>
      <c r="F254" s="147" t="s">
        <v>507</v>
      </c>
      <c r="G254" s="148" t="s">
        <v>153</v>
      </c>
      <c r="H254" s="149">
        <v>141.69</v>
      </c>
      <c r="I254" s="150"/>
      <c r="J254" s="151">
        <f t="shared" si="0"/>
        <v>0</v>
      </c>
      <c r="K254" s="152"/>
      <c r="L254" s="33"/>
      <c r="M254" s="153" t="s">
        <v>1</v>
      </c>
      <c r="N254" s="154" t="s">
        <v>38</v>
      </c>
      <c r="O254" s="58"/>
      <c r="P254" s="155">
        <f t="shared" si="1"/>
        <v>0</v>
      </c>
      <c r="Q254" s="155">
        <v>0</v>
      </c>
      <c r="R254" s="155">
        <f t="shared" si="2"/>
        <v>0</v>
      </c>
      <c r="S254" s="155">
        <v>0</v>
      </c>
      <c r="T254" s="156">
        <f t="shared" si="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7" t="s">
        <v>154</v>
      </c>
      <c r="AT254" s="157" t="s">
        <v>150</v>
      </c>
      <c r="AU254" s="157" t="s">
        <v>83</v>
      </c>
      <c r="AY254" s="17" t="s">
        <v>148</v>
      </c>
      <c r="BE254" s="158">
        <f t="shared" si="4"/>
        <v>0</v>
      </c>
      <c r="BF254" s="158">
        <f t="shared" si="5"/>
        <v>0</v>
      </c>
      <c r="BG254" s="158">
        <f t="shared" si="6"/>
        <v>0</v>
      </c>
      <c r="BH254" s="158">
        <f t="shared" si="7"/>
        <v>0</v>
      </c>
      <c r="BI254" s="158">
        <f t="shared" si="8"/>
        <v>0</v>
      </c>
      <c r="BJ254" s="17" t="s">
        <v>81</v>
      </c>
      <c r="BK254" s="158">
        <f t="shared" si="9"/>
        <v>0</v>
      </c>
      <c r="BL254" s="17" t="s">
        <v>154</v>
      </c>
      <c r="BM254" s="157" t="s">
        <v>508</v>
      </c>
    </row>
    <row r="255" spans="1:65" s="2" customFormat="1" ht="24.15" customHeight="1">
      <c r="A255" s="32"/>
      <c r="B255" s="144"/>
      <c r="C255" s="145" t="s">
        <v>349</v>
      </c>
      <c r="D255" s="145" t="s">
        <v>150</v>
      </c>
      <c r="E255" s="146" t="s">
        <v>509</v>
      </c>
      <c r="F255" s="147" t="s">
        <v>510</v>
      </c>
      <c r="G255" s="148" t="s">
        <v>322</v>
      </c>
      <c r="H255" s="149">
        <v>15</v>
      </c>
      <c r="I255" s="150"/>
      <c r="J255" s="151">
        <f t="shared" si="0"/>
        <v>0</v>
      </c>
      <c r="K255" s="152"/>
      <c r="L255" s="33"/>
      <c r="M255" s="153" t="s">
        <v>1</v>
      </c>
      <c r="N255" s="154" t="s">
        <v>38</v>
      </c>
      <c r="O255" s="58"/>
      <c r="P255" s="155">
        <f t="shared" si="1"/>
        <v>0</v>
      </c>
      <c r="Q255" s="155">
        <v>0.45937</v>
      </c>
      <c r="R255" s="155">
        <f t="shared" si="2"/>
        <v>6.8905500000000002</v>
      </c>
      <c r="S255" s="155">
        <v>0</v>
      </c>
      <c r="T255" s="156">
        <f t="shared" si="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7" t="s">
        <v>154</v>
      </c>
      <c r="AT255" s="157" t="s">
        <v>150</v>
      </c>
      <c r="AU255" s="157" t="s">
        <v>83</v>
      </c>
      <c r="AY255" s="17" t="s">
        <v>148</v>
      </c>
      <c r="BE255" s="158">
        <f t="shared" si="4"/>
        <v>0</v>
      </c>
      <c r="BF255" s="158">
        <f t="shared" si="5"/>
        <v>0</v>
      </c>
      <c r="BG255" s="158">
        <f t="shared" si="6"/>
        <v>0</v>
      </c>
      <c r="BH255" s="158">
        <f t="shared" si="7"/>
        <v>0</v>
      </c>
      <c r="BI255" s="158">
        <f t="shared" si="8"/>
        <v>0</v>
      </c>
      <c r="BJ255" s="17" t="s">
        <v>81</v>
      </c>
      <c r="BK255" s="158">
        <f t="shared" si="9"/>
        <v>0</v>
      </c>
      <c r="BL255" s="17" t="s">
        <v>154</v>
      </c>
      <c r="BM255" s="157" t="s">
        <v>511</v>
      </c>
    </row>
    <row r="256" spans="1:65" s="2" customFormat="1" ht="33" customHeight="1">
      <c r="A256" s="32"/>
      <c r="B256" s="144"/>
      <c r="C256" s="145" t="s">
        <v>353</v>
      </c>
      <c r="D256" s="145" t="s">
        <v>150</v>
      </c>
      <c r="E256" s="146" t="s">
        <v>512</v>
      </c>
      <c r="F256" s="147" t="s">
        <v>513</v>
      </c>
      <c r="G256" s="148" t="s">
        <v>322</v>
      </c>
      <c r="H256" s="149">
        <v>15</v>
      </c>
      <c r="I256" s="150"/>
      <c r="J256" s="151">
        <f t="shared" si="0"/>
        <v>0</v>
      </c>
      <c r="K256" s="152"/>
      <c r="L256" s="33"/>
      <c r="M256" s="153" t="s">
        <v>1</v>
      </c>
      <c r="N256" s="154" t="s">
        <v>38</v>
      </c>
      <c r="O256" s="58"/>
      <c r="P256" s="155">
        <f t="shared" si="1"/>
        <v>0</v>
      </c>
      <c r="Q256" s="155">
        <v>0.32169999999999999</v>
      </c>
      <c r="R256" s="155">
        <f t="shared" si="2"/>
        <v>4.8254999999999999</v>
      </c>
      <c r="S256" s="155">
        <v>0</v>
      </c>
      <c r="T256" s="156">
        <f t="shared" si="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154</v>
      </c>
      <c r="AT256" s="157" t="s">
        <v>150</v>
      </c>
      <c r="AU256" s="157" t="s">
        <v>83</v>
      </c>
      <c r="AY256" s="17" t="s">
        <v>148</v>
      </c>
      <c r="BE256" s="158">
        <f t="shared" si="4"/>
        <v>0</v>
      </c>
      <c r="BF256" s="158">
        <f t="shared" si="5"/>
        <v>0</v>
      </c>
      <c r="BG256" s="158">
        <f t="shared" si="6"/>
        <v>0</v>
      </c>
      <c r="BH256" s="158">
        <f t="shared" si="7"/>
        <v>0</v>
      </c>
      <c r="BI256" s="158">
        <f t="shared" si="8"/>
        <v>0</v>
      </c>
      <c r="BJ256" s="17" t="s">
        <v>81</v>
      </c>
      <c r="BK256" s="158">
        <f t="shared" si="9"/>
        <v>0</v>
      </c>
      <c r="BL256" s="17" t="s">
        <v>154</v>
      </c>
      <c r="BM256" s="157" t="s">
        <v>514</v>
      </c>
    </row>
    <row r="257" spans="1:65" s="2" customFormat="1" ht="16.5" customHeight="1">
      <c r="A257" s="32"/>
      <c r="B257" s="144"/>
      <c r="C257" s="176" t="s">
        <v>357</v>
      </c>
      <c r="D257" s="176" t="s">
        <v>267</v>
      </c>
      <c r="E257" s="177" t="s">
        <v>515</v>
      </c>
      <c r="F257" s="178" t="s">
        <v>516</v>
      </c>
      <c r="G257" s="179" t="s">
        <v>322</v>
      </c>
      <c r="H257" s="180">
        <v>15</v>
      </c>
      <c r="I257" s="181"/>
      <c r="J257" s="182">
        <f t="shared" si="0"/>
        <v>0</v>
      </c>
      <c r="K257" s="183"/>
      <c r="L257" s="184"/>
      <c r="M257" s="185" t="s">
        <v>1</v>
      </c>
      <c r="N257" s="186" t="s">
        <v>38</v>
      </c>
      <c r="O257" s="58"/>
      <c r="P257" s="155">
        <f t="shared" si="1"/>
        <v>0</v>
      </c>
      <c r="Q257" s="155">
        <v>6.6000000000000003E-2</v>
      </c>
      <c r="R257" s="155">
        <f t="shared" si="2"/>
        <v>0.99</v>
      </c>
      <c r="S257" s="155">
        <v>0</v>
      </c>
      <c r="T257" s="156">
        <f t="shared" si="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7" t="s">
        <v>230</v>
      </c>
      <c r="AT257" s="157" t="s">
        <v>267</v>
      </c>
      <c r="AU257" s="157" t="s">
        <v>83</v>
      </c>
      <c r="AY257" s="17" t="s">
        <v>148</v>
      </c>
      <c r="BE257" s="158">
        <f t="shared" si="4"/>
        <v>0</v>
      </c>
      <c r="BF257" s="158">
        <f t="shared" si="5"/>
        <v>0</v>
      </c>
      <c r="BG257" s="158">
        <f t="shared" si="6"/>
        <v>0</v>
      </c>
      <c r="BH257" s="158">
        <f t="shared" si="7"/>
        <v>0</v>
      </c>
      <c r="BI257" s="158">
        <f t="shared" si="8"/>
        <v>0</v>
      </c>
      <c r="BJ257" s="17" t="s">
        <v>81</v>
      </c>
      <c r="BK257" s="158">
        <f t="shared" si="9"/>
        <v>0</v>
      </c>
      <c r="BL257" s="17" t="s">
        <v>154</v>
      </c>
      <c r="BM257" s="157" t="s">
        <v>517</v>
      </c>
    </row>
    <row r="258" spans="1:65" s="2" customFormat="1" ht="16.5" customHeight="1">
      <c r="A258" s="32"/>
      <c r="B258" s="144"/>
      <c r="C258" s="145" t="s">
        <v>361</v>
      </c>
      <c r="D258" s="145" t="s">
        <v>150</v>
      </c>
      <c r="E258" s="146" t="s">
        <v>518</v>
      </c>
      <c r="F258" s="147" t="s">
        <v>519</v>
      </c>
      <c r="G258" s="148" t="s">
        <v>322</v>
      </c>
      <c r="H258" s="149">
        <v>15</v>
      </c>
      <c r="I258" s="150"/>
      <c r="J258" s="151">
        <f t="shared" si="0"/>
        <v>0</v>
      </c>
      <c r="K258" s="152"/>
      <c r="L258" s="33"/>
      <c r="M258" s="153" t="s">
        <v>1</v>
      </c>
      <c r="N258" s="154" t="s">
        <v>38</v>
      </c>
      <c r="O258" s="58"/>
      <c r="P258" s="155">
        <f t="shared" si="1"/>
        <v>0</v>
      </c>
      <c r="Q258" s="155">
        <v>0.12303</v>
      </c>
      <c r="R258" s="155">
        <f t="shared" si="2"/>
        <v>1.84545</v>
      </c>
      <c r="S258" s="155">
        <v>0</v>
      </c>
      <c r="T258" s="156">
        <f t="shared" si="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154</v>
      </c>
      <c r="AT258" s="157" t="s">
        <v>150</v>
      </c>
      <c r="AU258" s="157" t="s">
        <v>83</v>
      </c>
      <c r="AY258" s="17" t="s">
        <v>148</v>
      </c>
      <c r="BE258" s="158">
        <f t="shared" si="4"/>
        <v>0</v>
      </c>
      <c r="BF258" s="158">
        <f t="shared" si="5"/>
        <v>0</v>
      </c>
      <c r="BG258" s="158">
        <f t="shared" si="6"/>
        <v>0</v>
      </c>
      <c r="BH258" s="158">
        <f t="shared" si="7"/>
        <v>0</v>
      </c>
      <c r="BI258" s="158">
        <f t="shared" si="8"/>
        <v>0</v>
      </c>
      <c r="BJ258" s="17" t="s">
        <v>81</v>
      </c>
      <c r="BK258" s="158">
        <f t="shared" si="9"/>
        <v>0</v>
      </c>
      <c r="BL258" s="17" t="s">
        <v>154</v>
      </c>
      <c r="BM258" s="157" t="s">
        <v>520</v>
      </c>
    </row>
    <row r="259" spans="1:65" s="2" customFormat="1" ht="24.15" customHeight="1">
      <c r="A259" s="32"/>
      <c r="B259" s="144"/>
      <c r="C259" s="176" t="s">
        <v>367</v>
      </c>
      <c r="D259" s="176" t="s">
        <v>267</v>
      </c>
      <c r="E259" s="177" t="s">
        <v>521</v>
      </c>
      <c r="F259" s="178" t="s">
        <v>522</v>
      </c>
      <c r="G259" s="179" t="s">
        <v>322</v>
      </c>
      <c r="H259" s="180">
        <v>15</v>
      </c>
      <c r="I259" s="181"/>
      <c r="J259" s="182">
        <f t="shared" si="0"/>
        <v>0</v>
      </c>
      <c r="K259" s="183"/>
      <c r="L259" s="184"/>
      <c r="M259" s="185" t="s">
        <v>1</v>
      </c>
      <c r="N259" s="186" t="s">
        <v>38</v>
      </c>
      <c r="O259" s="58"/>
      <c r="P259" s="155">
        <f t="shared" si="1"/>
        <v>0</v>
      </c>
      <c r="Q259" s="155">
        <v>1.3299999999999999E-2</v>
      </c>
      <c r="R259" s="155">
        <f t="shared" si="2"/>
        <v>0.19949999999999998</v>
      </c>
      <c r="S259" s="155">
        <v>0</v>
      </c>
      <c r="T259" s="156">
        <f t="shared" si="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7" t="s">
        <v>230</v>
      </c>
      <c r="AT259" s="157" t="s">
        <v>267</v>
      </c>
      <c r="AU259" s="157" t="s">
        <v>83</v>
      </c>
      <c r="AY259" s="17" t="s">
        <v>148</v>
      </c>
      <c r="BE259" s="158">
        <f t="shared" si="4"/>
        <v>0</v>
      </c>
      <c r="BF259" s="158">
        <f t="shared" si="5"/>
        <v>0</v>
      </c>
      <c r="BG259" s="158">
        <f t="shared" si="6"/>
        <v>0</v>
      </c>
      <c r="BH259" s="158">
        <f t="shared" si="7"/>
        <v>0</v>
      </c>
      <c r="BI259" s="158">
        <f t="shared" si="8"/>
        <v>0</v>
      </c>
      <c r="BJ259" s="17" t="s">
        <v>81</v>
      </c>
      <c r="BK259" s="158">
        <f t="shared" si="9"/>
        <v>0</v>
      </c>
      <c r="BL259" s="17" t="s">
        <v>154</v>
      </c>
      <c r="BM259" s="157" t="s">
        <v>523</v>
      </c>
    </row>
    <row r="260" spans="1:65" s="2" customFormat="1" ht="24.15" customHeight="1">
      <c r="A260" s="32"/>
      <c r="B260" s="144"/>
      <c r="C260" s="176" t="s">
        <v>524</v>
      </c>
      <c r="D260" s="176" t="s">
        <v>267</v>
      </c>
      <c r="E260" s="177" t="s">
        <v>525</v>
      </c>
      <c r="F260" s="178" t="s">
        <v>526</v>
      </c>
      <c r="G260" s="179" t="s">
        <v>322</v>
      </c>
      <c r="H260" s="180">
        <v>15</v>
      </c>
      <c r="I260" s="181"/>
      <c r="J260" s="182">
        <f t="shared" si="0"/>
        <v>0</v>
      </c>
      <c r="K260" s="183"/>
      <c r="L260" s="184"/>
      <c r="M260" s="185" t="s">
        <v>1</v>
      </c>
      <c r="N260" s="186" t="s">
        <v>38</v>
      </c>
      <c r="O260" s="58"/>
      <c r="P260" s="155">
        <f t="shared" si="1"/>
        <v>0</v>
      </c>
      <c r="Q260" s="155">
        <v>8.9999999999999998E-4</v>
      </c>
      <c r="R260" s="155">
        <f t="shared" si="2"/>
        <v>1.35E-2</v>
      </c>
      <c r="S260" s="155">
        <v>0</v>
      </c>
      <c r="T260" s="156">
        <f t="shared" si="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7" t="s">
        <v>230</v>
      </c>
      <c r="AT260" s="157" t="s">
        <v>267</v>
      </c>
      <c r="AU260" s="157" t="s">
        <v>83</v>
      </c>
      <c r="AY260" s="17" t="s">
        <v>148</v>
      </c>
      <c r="BE260" s="158">
        <f t="shared" si="4"/>
        <v>0</v>
      </c>
      <c r="BF260" s="158">
        <f t="shared" si="5"/>
        <v>0</v>
      </c>
      <c r="BG260" s="158">
        <f t="shared" si="6"/>
        <v>0</v>
      </c>
      <c r="BH260" s="158">
        <f t="shared" si="7"/>
        <v>0</v>
      </c>
      <c r="BI260" s="158">
        <f t="shared" si="8"/>
        <v>0</v>
      </c>
      <c r="BJ260" s="17" t="s">
        <v>81</v>
      </c>
      <c r="BK260" s="158">
        <f t="shared" si="9"/>
        <v>0</v>
      </c>
      <c r="BL260" s="17" t="s">
        <v>154</v>
      </c>
      <c r="BM260" s="157" t="s">
        <v>527</v>
      </c>
    </row>
    <row r="261" spans="1:65" s="2" customFormat="1" ht="16.5" customHeight="1">
      <c r="A261" s="32"/>
      <c r="B261" s="144"/>
      <c r="C261" s="145" t="s">
        <v>528</v>
      </c>
      <c r="D261" s="145" t="s">
        <v>150</v>
      </c>
      <c r="E261" s="146" t="s">
        <v>529</v>
      </c>
      <c r="F261" s="147" t="s">
        <v>530</v>
      </c>
      <c r="G261" s="148" t="s">
        <v>153</v>
      </c>
      <c r="H261" s="149">
        <v>283.38</v>
      </c>
      <c r="I261" s="150"/>
      <c r="J261" s="151">
        <f t="shared" si="0"/>
        <v>0</v>
      </c>
      <c r="K261" s="152"/>
      <c r="L261" s="33"/>
      <c r="M261" s="153" t="s">
        <v>1</v>
      </c>
      <c r="N261" s="154" t="s">
        <v>38</v>
      </c>
      <c r="O261" s="58"/>
      <c r="P261" s="155">
        <f t="shared" si="1"/>
        <v>0</v>
      </c>
      <c r="Q261" s="155">
        <v>1.9000000000000001E-4</v>
      </c>
      <c r="R261" s="155">
        <f t="shared" si="2"/>
        <v>5.38422E-2</v>
      </c>
      <c r="S261" s="155">
        <v>0</v>
      </c>
      <c r="T261" s="156">
        <f t="shared" si="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154</v>
      </c>
      <c r="AT261" s="157" t="s">
        <v>150</v>
      </c>
      <c r="AU261" s="157" t="s">
        <v>83</v>
      </c>
      <c r="AY261" s="17" t="s">
        <v>148</v>
      </c>
      <c r="BE261" s="158">
        <f t="shared" si="4"/>
        <v>0</v>
      </c>
      <c r="BF261" s="158">
        <f t="shared" si="5"/>
        <v>0</v>
      </c>
      <c r="BG261" s="158">
        <f t="shared" si="6"/>
        <v>0</v>
      </c>
      <c r="BH261" s="158">
        <f t="shared" si="7"/>
        <v>0</v>
      </c>
      <c r="BI261" s="158">
        <f t="shared" si="8"/>
        <v>0</v>
      </c>
      <c r="BJ261" s="17" t="s">
        <v>81</v>
      </c>
      <c r="BK261" s="158">
        <f t="shared" si="9"/>
        <v>0</v>
      </c>
      <c r="BL261" s="17" t="s">
        <v>154</v>
      </c>
      <c r="BM261" s="157" t="s">
        <v>531</v>
      </c>
    </row>
    <row r="262" spans="1:65" s="13" customFormat="1" ht="10.199999999999999">
      <c r="B262" s="159"/>
      <c r="D262" s="160" t="s">
        <v>156</v>
      </c>
      <c r="E262" s="161" t="s">
        <v>1</v>
      </c>
      <c r="F262" s="162" t="s">
        <v>532</v>
      </c>
      <c r="H262" s="163">
        <v>283.38</v>
      </c>
      <c r="I262" s="164"/>
      <c r="L262" s="159"/>
      <c r="M262" s="165"/>
      <c r="N262" s="166"/>
      <c r="O262" s="166"/>
      <c r="P262" s="166"/>
      <c r="Q262" s="166"/>
      <c r="R262" s="166"/>
      <c r="S262" s="166"/>
      <c r="T262" s="167"/>
      <c r="AT262" s="161" t="s">
        <v>156</v>
      </c>
      <c r="AU262" s="161" t="s">
        <v>83</v>
      </c>
      <c r="AV262" s="13" t="s">
        <v>83</v>
      </c>
      <c r="AW262" s="13" t="s">
        <v>31</v>
      </c>
      <c r="AX262" s="13" t="s">
        <v>81</v>
      </c>
      <c r="AY262" s="161" t="s">
        <v>148</v>
      </c>
    </row>
    <row r="263" spans="1:65" s="2" customFormat="1" ht="21.75" customHeight="1">
      <c r="A263" s="32"/>
      <c r="B263" s="144"/>
      <c r="C263" s="145" t="s">
        <v>533</v>
      </c>
      <c r="D263" s="145" t="s">
        <v>150</v>
      </c>
      <c r="E263" s="146" t="s">
        <v>362</v>
      </c>
      <c r="F263" s="147" t="s">
        <v>363</v>
      </c>
      <c r="G263" s="148" t="s">
        <v>153</v>
      </c>
      <c r="H263" s="149">
        <v>141.69</v>
      </c>
      <c r="I263" s="150"/>
      <c r="J263" s="151">
        <f>ROUND(I263*H263,2)</f>
        <v>0</v>
      </c>
      <c r="K263" s="152"/>
      <c r="L263" s="33"/>
      <c r="M263" s="153" t="s">
        <v>1</v>
      </c>
      <c r="N263" s="154" t="s">
        <v>38</v>
      </c>
      <c r="O263" s="58"/>
      <c r="P263" s="155">
        <f>O263*H263</f>
        <v>0</v>
      </c>
      <c r="Q263" s="155">
        <v>1.2999999999999999E-4</v>
      </c>
      <c r="R263" s="155">
        <f>Q263*H263</f>
        <v>1.8419699999999997E-2</v>
      </c>
      <c r="S263" s="155">
        <v>0</v>
      </c>
      <c r="T263" s="156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7" t="s">
        <v>154</v>
      </c>
      <c r="AT263" s="157" t="s">
        <v>150</v>
      </c>
      <c r="AU263" s="157" t="s">
        <v>83</v>
      </c>
      <c r="AY263" s="17" t="s">
        <v>148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7" t="s">
        <v>81</v>
      </c>
      <c r="BK263" s="158">
        <f>ROUND(I263*H263,2)</f>
        <v>0</v>
      </c>
      <c r="BL263" s="17" t="s">
        <v>154</v>
      </c>
      <c r="BM263" s="157" t="s">
        <v>534</v>
      </c>
    </row>
    <row r="264" spans="1:65" s="13" customFormat="1" ht="10.199999999999999">
      <c r="B264" s="159"/>
      <c r="D264" s="160" t="s">
        <v>156</v>
      </c>
      <c r="E264" s="161" t="s">
        <v>1</v>
      </c>
      <c r="F264" s="162" t="s">
        <v>535</v>
      </c>
      <c r="H264" s="163">
        <v>141.69</v>
      </c>
      <c r="I264" s="164"/>
      <c r="L264" s="159"/>
      <c r="M264" s="165"/>
      <c r="N264" s="166"/>
      <c r="O264" s="166"/>
      <c r="P264" s="166"/>
      <c r="Q264" s="166"/>
      <c r="R264" s="166"/>
      <c r="S264" s="166"/>
      <c r="T264" s="167"/>
      <c r="AT264" s="161" t="s">
        <v>156</v>
      </c>
      <c r="AU264" s="161" t="s">
        <v>83</v>
      </c>
      <c r="AV264" s="13" t="s">
        <v>83</v>
      </c>
      <c r="AW264" s="13" t="s">
        <v>31</v>
      </c>
      <c r="AX264" s="13" t="s">
        <v>81</v>
      </c>
      <c r="AY264" s="161" t="s">
        <v>148</v>
      </c>
    </row>
    <row r="265" spans="1:65" s="2" customFormat="1" ht="16.5" customHeight="1">
      <c r="A265" s="32"/>
      <c r="B265" s="144"/>
      <c r="C265" s="145" t="s">
        <v>536</v>
      </c>
      <c r="D265" s="145" t="s">
        <v>150</v>
      </c>
      <c r="E265" s="146" t="s">
        <v>537</v>
      </c>
      <c r="F265" s="147" t="s">
        <v>538</v>
      </c>
      <c r="G265" s="148" t="s">
        <v>322</v>
      </c>
      <c r="H265" s="149">
        <v>15</v>
      </c>
      <c r="I265" s="150"/>
      <c r="J265" s="151">
        <f>ROUND(I265*H265,2)</f>
        <v>0</v>
      </c>
      <c r="K265" s="152"/>
      <c r="L265" s="33"/>
      <c r="M265" s="153" t="s">
        <v>1</v>
      </c>
      <c r="N265" s="154" t="s">
        <v>38</v>
      </c>
      <c r="O265" s="58"/>
      <c r="P265" s="155">
        <f>O265*H265</f>
        <v>0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57" t="s">
        <v>539</v>
      </c>
      <c r="AT265" s="157" t="s">
        <v>150</v>
      </c>
      <c r="AU265" s="157" t="s">
        <v>83</v>
      </c>
      <c r="AY265" s="17" t="s">
        <v>148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7" t="s">
        <v>81</v>
      </c>
      <c r="BK265" s="158">
        <f>ROUND(I265*H265,2)</f>
        <v>0</v>
      </c>
      <c r="BL265" s="17" t="s">
        <v>539</v>
      </c>
      <c r="BM265" s="157" t="s">
        <v>540</v>
      </c>
    </row>
    <row r="266" spans="1:65" s="12" customFormat="1" ht="22.8" customHeight="1">
      <c r="B266" s="131"/>
      <c r="D266" s="132" t="s">
        <v>72</v>
      </c>
      <c r="E266" s="142" t="s">
        <v>365</v>
      </c>
      <c r="F266" s="142" t="s">
        <v>366</v>
      </c>
      <c r="I266" s="134"/>
      <c r="J266" s="143">
        <f>BK266</f>
        <v>0</v>
      </c>
      <c r="L266" s="131"/>
      <c r="M266" s="136"/>
      <c r="N266" s="137"/>
      <c r="O266" s="137"/>
      <c r="P266" s="138">
        <f>P267</f>
        <v>0</v>
      </c>
      <c r="Q266" s="137"/>
      <c r="R266" s="138">
        <f>R267</f>
        <v>0</v>
      </c>
      <c r="S266" s="137"/>
      <c r="T266" s="139">
        <f>T267</f>
        <v>0</v>
      </c>
      <c r="AR266" s="132" t="s">
        <v>81</v>
      </c>
      <c r="AT266" s="140" t="s">
        <v>72</v>
      </c>
      <c r="AU266" s="140" t="s">
        <v>81</v>
      </c>
      <c r="AY266" s="132" t="s">
        <v>148</v>
      </c>
      <c r="BK266" s="141">
        <f>BK267</f>
        <v>0</v>
      </c>
    </row>
    <row r="267" spans="1:65" s="2" customFormat="1" ht="24.15" customHeight="1">
      <c r="A267" s="32"/>
      <c r="B267" s="144"/>
      <c r="C267" s="145" t="s">
        <v>541</v>
      </c>
      <c r="D267" s="145" t="s">
        <v>150</v>
      </c>
      <c r="E267" s="146" t="s">
        <v>368</v>
      </c>
      <c r="F267" s="147" t="s">
        <v>369</v>
      </c>
      <c r="G267" s="148" t="s">
        <v>257</v>
      </c>
      <c r="H267" s="149">
        <v>188.053</v>
      </c>
      <c r="I267" s="150"/>
      <c r="J267" s="151">
        <f>ROUND(I267*H267,2)</f>
        <v>0</v>
      </c>
      <c r="K267" s="152"/>
      <c r="L267" s="33"/>
      <c r="M267" s="195" t="s">
        <v>1</v>
      </c>
      <c r="N267" s="196" t="s">
        <v>38</v>
      </c>
      <c r="O267" s="197"/>
      <c r="P267" s="198">
        <f>O267*H267</f>
        <v>0</v>
      </c>
      <c r="Q267" s="198">
        <v>0</v>
      </c>
      <c r="R267" s="198">
        <f>Q267*H267</f>
        <v>0</v>
      </c>
      <c r="S267" s="198">
        <v>0</v>
      </c>
      <c r="T267" s="199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7" t="s">
        <v>154</v>
      </c>
      <c r="AT267" s="157" t="s">
        <v>150</v>
      </c>
      <c r="AU267" s="157" t="s">
        <v>83</v>
      </c>
      <c r="AY267" s="17" t="s">
        <v>148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7" t="s">
        <v>81</v>
      </c>
      <c r="BK267" s="158">
        <f>ROUND(I267*H267,2)</f>
        <v>0</v>
      </c>
      <c r="BL267" s="17" t="s">
        <v>154</v>
      </c>
      <c r="BM267" s="157" t="s">
        <v>542</v>
      </c>
    </row>
    <row r="268" spans="1:65" s="2" customFormat="1" ht="6.9" customHeight="1">
      <c r="A268" s="32"/>
      <c r="B268" s="47"/>
      <c r="C268" s="48"/>
      <c r="D268" s="48"/>
      <c r="E268" s="48"/>
      <c r="F268" s="48"/>
      <c r="G268" s="48"/>
      <c r="H268" s="48"/>
      <c r="I268" s="48"/>
      <c r="J268" s="48"/>
      <c r="K268" s="48"/>
      <c r="L268" s="33"/>
      <c r="M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</row>
  </sheetData>
  <autoFilter ref="C120:K267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58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89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4" t="s">
        <v>544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ROUND(J125,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ROUND((SUM(BE125:BE579)),  2)</f>
        <v>0</v>
      </c>
      <c r="G33" s="32"/>
      <c r="H33" s="32"/>
      <c r="I33" s="100">
        <v>0.21</v>
      </c>
      <c r="J33" s="99">
        <f>ROUND(((SUM(BE125:BE579))*I33),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ROUND((SUM(BF125:BF579)),  2)</f>
        <v>0</v>
      </c>
      <c r="G34" s="32"/>
      <c r="H34" s="32"/>
      <c r="I34" s="100">
        <v>0.15</v>
      </c>
      <c r="J34" s="99">
        <f>ROUND(((SUM(BF125:BF579))*I34),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ROUND((SUM(BG125:BG579)),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ROUND((SUM(BH125:BH579)),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ROUND((SUM(BI125:BI579)),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4" t="str">
        <f>E9</f>
        <v>22-133-9 - SO 16a Obslužná komunikace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J125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J126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J127</f>
        <v>0</v>
      </c>
      <c r="L98" s="116"/>
    </row>
    <row r="99" spans="1:31" s="10" customFormat="1" ht="19.95" customHeight="1">
      <c r="B99" s="116"/>
      <c r="D99" s="117" t="s">
        <v>545</v>
      </c>
      <c r="E99" s="118"/>
      <c r="F99" s="118"/>
      <c r="G99" s="118"/>
      <c r="H99" s="118"/>
      <c r="I99" s="118"/>
      <c r="J99" s="119">
        <f>J308</f>
        <v>0</v>
      </c>
      <c r="L99" s="116"/>
    </row>
    <row r="100" spans="1:31" s="10" customFormat="1" ht="19.95" customHeight="1">
      <c r="B100" s="116"/>
      <c r="D100" s="117" t="s">
        <v>130</v>
      </c>
      <c r="E100" s="118"/>
      <c r="F100" s="118"/>
      <c r="G100" s="118"/>
      <c r="H100" s="118"/>
      <c r="I100" s="118"/>
      <c r="J100" s="119">
        <f>J317</f>
        <v>0</v>
      </c>
      <c r="L100" s="116"/>
    </row>
    <row r="101" spans="1:31" s="10" customFormat="1" ht="19.95" customHeight="1">
      <c r="B101" s="116"/>
      <c r="D101" s="117" t="s">
        <v>546</v>
      </c>
      <c r="E101" s="118"/>
      <c r="F101" s="118"/>
      <c r="G101" s="118"/>
      <c r="H101" s="118"/>
      <c r="I101" s="118"/>
      <c r="J101" s="119">
        <f>J325</f>
        <v>0</v>
      </c>
      <c r="L101" s="116"/>
    </row>
    <row r="102" spans="1:31" s="10" customFormat="1" ht="19.95" customHeight="1">
      <c r="B102" s="116"/>
      <c r="D102" s="117" t="s">
        <v>131</v>
      </c>
      <c r="E102" s="118"/>
      <c r="F102" s="118"/>
      <c r="G102" s="118"/>
      <c r="H102" s="118"/>
      <c r="I102" s="118"/>
      <c r="J102" s="119">
        <f>J465</f>
        <v>0</v>
      </c>
      <c r="L102" s="116"/>
    </row>
    <row r="103" spans="1:31" s="10" customFormat="1" ht="19.95" customHeight="1">
      <c r="B103" s="116"/>
      <c r="D103" s="117" t="s">
        <v>547</v>
      </c>
      <c r="E103" s="118"/>
      <c r="F103" s="118"/>
      <c r="G103" s="118"/>
      <c r="H103" s="118"/>
      <c r="I103" s="118"/>
      <c r="J103" s="119">
        <f>J485</f>
        <v>0</v>
      </c>
      <c r="L103" s="116"/>
    </row>
    <row r="104" spans="1:31" s="10" customFormat="1" ht="19.95" customHeight="1">
      <c r="B104" s="116"/>
      <c r="D104" s="117" t="s">
        <v>548</v>
      </c>
      <c r="E104" s="118"/>
      <c r="F104" s="118"/>
      <c r="G104" s="118"/>
      <c r="H104" s="118"/>
      <c r="I104" s="118"/>
      <c r="J104" s="119">
        <f>J567</f>
        <v>0</v>
      </c>
      <c r="L104" s="116"/>
    </row>
    <row r="105" spans="1:31" s="10" customFormat="1" ht="19.95" customHeight="1">
      <c r="B105" s="116"/>
      <c r="D105" s="117" t="s">
        <v>132</v>
      </c>
      <c r="E105" s="118"/>
      <c r="F105" s="118"/>
      <c r="G105" s="118"/>
      <c r="H105" s="118"/>
      <c r="I105" s="118"/>
      <c r="J105" s="119">
        <f>J578</f>
        <v>0</v>
      </c>
      <c r="L105" s="116"/>
    </row>
    <row r="106" spans="1:31" s="2" customFormat="1" ht="21.75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" customHeight="1">
      <c r="A107" s="32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pans="1:31" s="2" customFormat="1" ht="6.9" customHeight="1">
      <c r="A111" s="32"/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4.9" customHeight="1">
      <c r="A112" s="32"/>
      <c r="B112" s="33"/>
      <c r="C112" s="21" t="s">
        <v>133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16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39" t="str">
        <f>E7</f>
        <v>Rodinné domy u Rybníka</v>
      </c>
      <c r="F115" s="240"/>
      <c r="G115" s="240"/>
      <c r="H115" s="240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121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6.5" customHeight="1">
      <c r="A117" s="32"/>
      <c r="B117" s="33"/>
      <c r="C117" s="32"/>
      <c r="D117" s="32"/>
      <c r="E117" s="204" t="str">
        <f>E9</f>
        <v>22-133-9 - SO 16a Obslužná komunikace</v>
      </c>
      <c r="F117" s="241"/>
      <c r="G117" s="241"/>
      <c r="H117" s="241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2" customHeight="1">
      <c r="A119" s="32"/>
      <c r="B119" s="33"/>
      <c r="C119" s="27" t="s">
        <v>20</v>
      </c>
      <c r="D119" s="32"/>
      <c r="E119" s="32"/>
      <c r="F119" s="25" t="str">
        <f>F12</f>
        <v xml:space="preserve"> </v>
      </c>
      <c r="G119" s="32"/>
      <c r="H119" s="32"/>
      <c r="I119" s="27" t="s">
        <v>22</v>
      </c>
      <c r="J119" s="55" t="str">
        <f>IF(J12="","",J12)</f>
        <v>1. 4. 2022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6.9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>
      <c r="A121" s="32"/>
      <c r="B121" s="33"/>
      <c r="C121" s="27" t="s">
        <v>24</v>
      </c>
      <c r="D121" s="32"/>
      <c r="E121" s="32"/>
      <c r="F121" s="25" t="str">
        <f>E15</f>
        <v xml:space="preserve"> </v>
      </c>
      <c r="G121" s="32"/>
      <c r="H121" s="32"/>
      <c r="I121" s="27" t="s">
        <v>29</v>
      </c>
      <c r="J121" s="30" t="str">
        <f>E21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5.15" customHeight="1">
      <c r="A122" s="32"/>
      <c r="B122" s="33"/>
      <c r="C122" s="27" t="s">
        <v>27</v>
      </c>
      <c r="D122" s="32"/>
      <c r="E122" s="32"/>
      <c r="F122" s="25" t="str">
        <f>IF(E18="","",E18)</f>
        <v>Vyplň údaj</v>
      </c>
      <c r="G122" s="32"/>
      <c r="H122" s="32"/>
      <c r="I122" s="27" t="s">
        <v>30</v>
      </c>
      <c r="J122" s="30" t="str">
        <f>E24</f>
        <v xml:space="preserve"> 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0.35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11" customFormat="1" ht="29.25" customHeight="1">
      <c r="A124" s="120"/>
      <c r="B124" s="121"/>
      <c r="C124" s="122" t="s">
        <v>134</v>
      </c>
      <c r="D124" s="123" t="s">
        <v>58</v>
      </c>
      <c r="E124" s="123" t="s">
        <v>54</v>
      </c>
      <c r="F124" s="123" t="s">
        <v>55</v>
      </c>
      <c r="G124" s="123" t="s">
        <v>135</v>
      </c>
      <c r="H124" s="123" t="s">
        <v>136</v>
      </c>
      <c r="I124" s="123" t="s">
        <v>137</v>
      </c>
      <c r="J124" s="124" t="s">
        <v>125</v>
      </c>
      <c r="K124" s="125" t="s">
        <v>138</v>
      </c>
      <c r="L124" s="126"/>
      <c r="M124" s="62" t="s">
        <v>1</v>
      </c>
      <c r="N124" s="63" t="s">
        <v>37</v>
      </c>
      <c r="O124" s="63" t="s">
        <v>139</v>
      </c>
      <c r="P124" s="63" t="s">
        <v>140</v>
      </c>
      <c r="Q124" s="63" t="s">
        <v>141</v>
      </c>
      <c r="R124" s="63" t="s">
        <v>142</v>
      </c>
      <c r="S124" s="63" t="s">
        <v>143</v>
      </c>
      <c r="T124" s="64" t="s">
        <v>144</v>
      </c>
      <c r="U124" s="120"/>
      <c r="V124" s="120"/>
      <c r="W124" s="120"/>
      <c r="X124" s="120"/>
      <c r="Y124" s="120"/>
      <c r="Z124" s="120"/>
      <c r="AA124" s="120"/>
      <c r="AB124" s="120"/>
      <c r="AC124" s="120"/>
      <c r="AD124" s="120"/>
      <c r="AE124" s="120"/>
    </row>
    <row r="125" spans="1:65" s="2" customFormat="1" ht="22.8" customHeight="1">
      <c r="A125" s="32"/>
      <c r="B125" s="33"/>
      <c r="C125" s="69" t="s">
        <v>145</v>
      </c>
      <c r="D125" s="32"/>
      <c r="E125" s="32"/>
      <c r="F125" s="32"/>
      <c r="G125" s="32"/>
      <c r="H125" s="32"/>
      <c r="I125" s="32"/>
      <c r="J125" s="127">
        <f>BK125</f>
        <v>0</v>
      </c>
      <c r="K125" s="32"/>
      <c r="L125" s="33"/>
      <c r="M125" s="65"/>
      <c r="N125" s="56"/>
      <c r="O125" s="66"/>
      <c r="P125" s="128">
        <f>P126</f>
        <v>0</v>
      </c>
      <c r="Q125" s="66"/>
      <c r="R125" s="128">
        <f>R126</f>
        <v>4400.6041055000005</v>
      </c>
      <c r="S125" s="66"/>
      <c r="T125" s="129">
        <f>T126</f>
        <v>125.63099999999999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72</v>
      </c>
      <c r="AU125" s="17" t="s">
        <v>127</v>
      </c>
      <c r="BK125" s="130">
        <f>BK126</f>
        <v>0</v>
      </c>
    </row>
    <row r="126" spans="1:65" s="12" customFormat="1" ht="25.95" customHeight="1">
      <c r="B126" s="131"/>
      <c r="D126" s="132" t="s">
        <v>72</v>
      </c>
      <c r="E126" s="133" t="s">
        <v>146</v>
      </c>
      <c r="F126" s="133" t="s">
        <v>147</v>
      </c>
      <c r="I126" s="134"/>
      <c r="J126" s="135">
        <f>BK126</f>
        <v>0</v>
      </c>
      <c r="L126" s="131"/>
      <c r="M126" s="136"/>
      <c r="N126" s="137"/>
      <c r="O126" s="137"/>
      <c r="P126" s="138">
        <f>P127+P308+P317+P325+P465+P485+P567+P578</f>
        <v>0</v>
      </c>
      <c r="Q126" s="137"/>
      <c r="R126" s="138">
        <f>R127+R308+R317+R325+R465+R485+R567+R578</f>
        <v>4400.6041055000005</v>
      </c>
      <c r="S126" s="137"/>
      <c r="T126" s="139">
        <f>T127+T308+T317+T325+T465+T485+T567+T578</f>
        <v>125.63099999999999</v>
      </c>
      <c r="AR126" s="132" t="s">
        <v>81</v>
      </c>
      <c r="AT126" s="140" t="s">
        <v>72</v>
      </c>
      <c r="AU126" s="140" t="s">
        <v>73</v>
      </c>
      <c r="AY126" s="132" t="s">
        <v>148</v>
      </c>
      <c r="BK126" s="141">
        <f>BK127+BK308+BK317+BK325+BK465+BK485+BK567+BK578</f>
        <v>0</v>
      </c>
    </row>
    <row r="127" spans="1:65" s="12" customFormat="1" ht="22.8" customHeight="1">
      <c r="B127" s="131"/>
      <c r="D127" s="132" t="s">
        <v>72</v>
      </c>
      <c r="E127" s="142" t="s">
        <v>81</v>
      </c>
      <c r="F127" s="142" t="s">
        <v>149</v>
      </c>
      <c r="I127" s="134"/>
      <c r="J127" s="143">
        <f>BK127</f>
        <v>0</v>
      </c>
      <c r="L127" s="131"/>
      <c r="M127" s="136"/>
      <c r="N127" s="137"/>
      <c r="O127" s="137"/>
      <c r="P127" s="138">
        <f>SUM(P128:P307)</f>
        <v>0</v>
      </c>
      <c r="Q127" s="137"/>
      <c r="R127" s="138">
        <f>SUM(R128:R307)</f>
        <v>1985.9237410000001</v>
      </c>
      <c r="S127" s="137"/>
      <c r="T127" s="139">
        <f>SUM(T128:T307)</f>
        <v>125.63099999999999</v>
      </c>
      <c r="AR127" s="132" t="s">
        <v>81</v>
      </c>
      <c r="AT127" s="140" t="s">
        <v>72</v>
      </c>
      <c r="AU127" s="140" t="s">
        <v>81</v>
      </c>
      <c r="AY127" s="132" t="s">
        <v>148</v>
      </c>
      <c r="BK127" s="141">
        <f>SUM(BK128:BK307)</f>
        <v>0</v>
      </c>
    </row>
    <row r="128" spans="1:65" s="2" customFormat="1" ht="24.15" customHeight="1">
      <c r="A128" s="32"/>
      <c r="B128" s="144"/>
      <c r="C128" s="145" t="s">
        <v>81</v>
      </c>
      <c r="D128" s="145" t="s">
        <v>150</v>
      </c>
      <c r="E128" s="146" t="s">
        <v>549</v>
      </c>
      <c r="F128" s="147" t="s">
        <v>550</v>
      </c>
      <c r="G128" s="148" t="s">
        <v>205</v>
      </c>
      <c r="H128" s="149">
        <v>155.1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38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0.3</v>
      </c>
      <c r="T128" s="156">
        <f>S128*H128</f>
        <v>46.529999999999994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154</v>
      </c>
      <c r="AT128" s="157" t="s">
        <v>150</v>
      </c>
      <c r="AU128" s="157" t="s">
        <v>83</v>
      </c>
      <c r="AY128" s="17" t="s">
        <v>148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81</v>
      </c>
      <c r="BK128" s="158">
        <f>ROUND(I128*H128,2)</f>
        <v>0</v>
      </c>
      <c r="BL128" s="17" t="s">
        <v>154</v>
      </c>
      <c r="BM128" s="157" t="s">
        <v>551</v>
      </c>
    </row>
    <row r="129" spans="1:65" s="13" customFormat="1" ht="10.199999999999999">
      <c r="B129" s="159"/>
      <c r="D129" s="160" t="s">
        <v>156</v>
      </c>
      <c r="E129" s="161" t="s">
        <v>1</v>
      </c>
      <c r="F129" s="162" t="s">
        <v>552</v>
      </c>
      <c r="H129" s="163">
        <v>155.1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156</v>
      </c>
      <c r="AU129" s="161" t="s">
        <v>83</v>
      </c>
      <c r="AV129" s="13" t="s">
        <v>83</v>
      </c>
      <c r="AW129" s="13" t="s">
        <v>31</v>
      </c>
      <c r="AX129" s="13" t="s">
        <v>81</v>
      </c>
      <c r="AY129" s="161" t="s">
        <v>148</v>
      </c>
    </row>
    <row r="130" spans="1:65" s="2" customFormat="1" ht="24.15" customHeight="1">
      <c r="A130" s="32"/>
      <c r="B130" s="144"/>
      <c r="C130" s="145" t="s">
        <v>83</v>
      </c>
      <c r="D130" s="145" t="s">
        <v>150</v>
      </c>
      <c r="E130" s="146" t="s">
        <v>553</v>
      </c>
      <c r="F130" s="147" t="s">
        <v>554</v>
      </c>
      <c r="G130" s="148" t="s">
        <v>205</v>
      </c>
      <c r="H130" s="149">
        <v>155.1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38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0.28999999999999998</v>
      </c>
      <c r="T130" s="156">
        <f>S130*H130</f>
        <v>44.978999999999992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154</v>
      </c>
      <c r="AT130" s="157" t="s">
        <v>150</v>
      </c>
      <c r="AU130" s="157" t="s">
        <v>83</v>
      </c>
      <c r="AY130" s="17" t="s">
        <v>148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7" t="s">
        <v>81</v>
      </c>
      <c r="BK130" s="158">
        <f>ROUND(I130*H130,2)</f>
        <v>0</v>
      </c>
      <c r="BL130" s="17" t="s">
        <v>154</v>
      </c>
      <c r="BM130" s="157" t="s">
        <v>555</v>
      </c>
    </row>
    <row r="131" spans="1:65" s="13" customFormat="1" ht="10.199999999999999">
      <c r="B131" s="159"/>
      <c r="D131" s="160" t="s">
        <v>156</v>
      </c>
      <c r="E131" s="161" t="s">
        <v>1</v>
      </c>
      <c r="F131" s="162" t="s">
        <v>552</v>
      </c>
      <c r="H131" s="163">
        <v>155.1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83</v>
      </c>
      <c r="AV131" s="13" t="s">
        <v>83</v>
      </c>
      <c r="AW131" s="13" t="s">
        <v>31</v>
      </c>
      <c r="AX131" s="13" t="s">
        <v>81</v>
      </c>
      <c r="AY131" s="161" t="s">
        <v>148</v>
      </c>
    </row>
    <row r="132" spans="1:65" s="2" customFormat="1" ht="24.15" customHeight="1">
      <c r="A132" s="32"/>
      <c r="B132" s="144"/>
      <c r="C132" s="145" t="s">
        <v>162</v>
      </c>
      <c r="D132" s="145" t="s">
        <v>150</v>
      </c>
      <c r="E132" s="146" t="s">
        <v>556</v>
      </c>
      <c r="F132" s="147" t="s">
        <v>557</v>
      </c>
      <c r="G132" s="148" t="s">
        <v>205</v>
      </c>
      <c r="H132" s="149">
        <v>155.1</v>
      </c>
      <c r="I132" s="150"/>
      <c r="J132" s="151">
        <f>ROUND(I132*H132,2)</f>
        <v>0</v>
      </c>
      <c r="K132" s="152"/>
      <c r="L132" s="33"/>
      <c r="M132" s="153" t="s">
        <v>1</v>
      </c>
      <c r="N132" s="154" t="s">
        <v>38</v>
      </c>
      <c r="O132" s="58"/>
      <c r="P132" s="155">
        <f>O132*H132</f>
        <v>0</v>
      </c>
      <c r="Q132" s="155">
        <v>0</v>
      </c>
      <c r="R132" s="155">
        <f>Q132*H132</f>
        <v>0</v>
      </c>
      <c r="S132" s="155">
        <v>0.22</v>
      </c>
      <c r="T132" s="156">
        <f>S132*H132</f>
        <v>34.122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7" t="s">
        <v>154</v>
      </c>
      <c r="AT132" s="157" t="s">
        <v>150</v>
      </c>
      <c r="AU132" s="157" t="s">
        <v>83</v>
      </c>
      <c r="AY132" s="17" t="s">
        <v>148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7" t="s">
        <v>81</v>
      </c>
      <c r="BK132" s="158">
        <f>ROUND(I132*H132,2)</f>
        <v>0</v>
      </c>
      <c r="BL132" s="17" t="s">
        <v>154</v>
      </c>
      <c r="BM132" s="157" t="s">
        <v>558</v>
      </c>
    </row>
    <row r="133" spans="1:65" s="13" customFormat="1" ht="10.199999999999999">
      <c r="B133" s="159"/>
      <c r="D133" s="160" t="s">
        <v>156</v>
      </c>
      <c r="E133" s="161" t="s">
        <v>1</v>
      </c>
      <c r="F133" s="162" t="s">
        <v>552</v>
      </c>
      <c r="H133" s="163">
        <v>155.1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156</v>
      </c>
      <c r="AU133" s="161" t="s">
        <v>83</v>
      </c>
      <c r="AV133" s="13" t="s">
        <v>83</v>
      </c>
      <c r="AW133" s="13" t="s">
        <v>31</v>
      </c>
      <c r="AX133" s="13" t="s">
        <v>81</v>
      </c>
      <c r="AY133" s="161" t="s">
        <v>148</v>
      </c>
    </row>
    <row r="134" spans="1:65" s="2" customFormat="1" ht="24.15" customHeight="1">
      <c r="A134" s="32"/>
      <c r="B134" s="144"/>
      <c r="C134" s="145" t="s">
        <v>154</v>
      </c>
      <c r="D134" s="145" t="s">
        <v>150</v>
      </c>
      <c r="E134" s="146" t="s">
        <v>559</v>
      </c>
      <c r="F134" s="147" t="s">
        <v>560</v>
      </c>
      <c r="G134" s="148" t="s">
        <v>561</v>
      </c>
      <c r="H134" s="149">
        <v>240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38</v>
      </c>
      <c r="O134" s="58"/>
      <c r="P134" s="155">
        <f>O134*H134</f>
        <v>0</v>
      </c>
      <c r="Q134" s="155">
        <v>3.0000000000000001E-5</v>
      </c>
      <c r="R134" s="155">
        <f>Q134*H134</f>
        <v>7.1999999999999998E-3</v>
      </c>
      <c r="S134" s="155">
        <v>0</v>
      </c>
      <c r="T134" s="15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154</v>
      </c>
      <c r="AT134" s="157" t="s">
        <v>150</v>
      </c>
      <c r="AU134" s="157" t="s">
        <v>83</v>
      </c>
      <c r="AY134" s="17" t="s">
        <v>148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81</v>
      </c>
      <c r="BK134" s="158">
        <f>ROUND(I134*H134,2)</f>
        <v>0</v>
      </c>
      <c r="BL134" s="17" t="s">
        <v>154</v>
      </c>
      <c r="BM134" s="157" t="s">
        <v>562</v>
      </c>
    </row>
    <row r="135" spans="1:65" s="2" customFormat="1" ht="24.15" customHeight="1">
      <c r="A135" s="32"/>
      <c r="B135" s="144"/>
      <c r="C135" s="145" t="s">
        <v>202</v>
      </c>
      <c r="D135" s="145" t="s">
        <v>150</v>
      </c>
      <c r="E135" s="146" t="s">
        <v>563</v>
      </c>
      <c r="F135" s="147" t="s">
        <v>564</v>
      </c>
      <c r="G135" s="148" t="s">
        <v>565</v>
      </c>
      <c r="H135" s="149">
        <v>30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154</v>
      </c>
      <c r="AT135" s="157" t="s">
        <v>150</v>
      </c>
      <c r="AU135" s="157" t="s">
        <v>83</v>
      </c>
      <c r="AY135" s="17" t="s">
        <v>148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154</v>
      </c>
      <c r="BM135" s="157" t="s">
        <v>566</v>
      </c>
    </row>
    <row r="136" spans="1:65" s="2" customFormat="1" ht="24.15" customHeight="1">
      <c r="A136" s="32"/>
      <c r="B136" s="144"/>
      <c r="C136" s="145" t="s">
        <v>211</v>
      </c>
      <c r="D136" s="145" t="s">
        <v>150</v>
      </c>
      <c r="E136" s="146" t="s">
        <v>567</v>
      </c>
      <c r="F136" s="147" t="s">
        <v>568</v>
      </c>
      <c r="G136" s="148" t="s">
        <v>205</v>
      </c>
      <c r="H136" s="149">
        <v>3648</v>
      </c>
      <c r="I136" s="150"/>
      <c r="J136" s="151">
        <f>ROUND(I136*H136,2)</f>
        <v>0</v>
      </c>
      <c r="K136" s="152"/>
      <c r="L136" s="33"/>
      <c r="M136" s="153" t="s">
        <v>1</v>
      </c>
      <c r="N136" s="154" t="s">
        <v>38</v>
      </c>
      <c r="O136" s="58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7" t="s">
        <v>154</v>
      </c>
      <c r="AT136" s="157" t="s">
        <v>150</v>
      </c>
      <c r="AU136" s="157" t="s">
        <v>83</v>
      </c>
      <c r="AY136" s="17" t="s">
        <v>148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7" t="s">
        <v>81</v>
      </c>
      <c r="BK136" s="158">
        <f>ROUND(I136*H136,2)</f>
        <v>0</v>
      </c>
      <c r="BL136" s="17" t="s">
        <v>154</v>
      </c>
      <c r="BM136" s="157" t="s">
        <v>569</v>
      </c>
    </row>
    <row r="137" spans="1:65" s="13" customFormat="1" ht="10.199999999999999">
      <c r="B137" s="159"/>
      <c r="D137" s="160" t="s">
        <v>156</v>
      </c>
      <c r="E137" s="161" t="s">
        <v>1</v>
      </c>
      <c r="F137" s="162" t="s">
        <v>570</v>
      </c>
      <c r="H137" s="163">
        <v>75</v>
      </c>
      <c r="I137" s="164"/>
      <c r="L137" s="159"/>
      <c r="M137" s="165"/>
      <c r="N137" s="166"/>
      <c r="O137" s="166"/>
      <c r="P137" s="166"/>
      <c r="Q137" s="166"/>
      <c r="R137" s="166"/>
      <c r="S137" s="166"/>
      <c r="T137" s="167"/>
      <c r="AT137" s="161" t="s">
        <v>156</v>
      </c>
      <c r="AU137" s="161" t="s">
        <v>83</v>
      </c>
      <c r="AV137" s="13" t="s">
        <v>83</v>
      </c>
      <c r="AW137" s="13" t="s">
        <v>31</v>
      </c>
      <c r="AX137" s="13" t="s">
        <v>73</v>
      </c>
      <c r="AY137" s="161" t="s">
        <v>148</v>
      </c>
    </row>
    <row r="138" spans="1:65" s="13" customFormat="1" ht="10.199999999999999">
      <c r="B138" s="159"/>
      <c r="D138" s="160" t="s">
        <v>156</v>
      </c>
      <c r="E138" s="161" t="s">
        <v>1</v>
      </c>
      <c r="F138" s="162" t="s">
        <v>571</v>
      </c>
      <c r="H138" s="163">
        <v>60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156</v>
      </c>
      <c r="AU138" s="161" t="s">
        <v>83</v>
      </c>
      <c r="AV138" s="13" t="s">
        <v>83</v>
      </c>
      <c r="AW138" s="13" t="s">
        <v>31</v>
      </c>
      <c r="AX138" s="13" t="s">
        <v>73</v>
      </c>
      <c r="AY138" s="161" t="s">
        <v>148</v>
      </c>
    </row>
    <row r="139" spans="1:65" s="13" customFormat="1" ht="10.199999999999999">
      <c r="B139" s="159"/>
      <c r="D139" s="160" t="s">
        <v>156</v>
      </c>
      <c r="E139" s="161" t="s">
        <v>1</v>
      </c>
      <c r="F139" s="162" t="s">
        <v>572</v>
      </c>
      <c r="H139" s="163">
        <v>30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156</v>
      </c>
      <c r="AU139" s="161" t="s">
        <v>83</v>
      </c>
      <c r="AV139" s="13" t="s">
        <v>83</v>
      </c>
      <c r="AW139" s="13" t="s">
        <v>31</v>
      </c>
      <c r="AX139" s="13" t="s">
        <v>73</v>
      </c>
      <c r="AY139" s="161" t="s">
        <v>148</v>
      </c>
    </row>
    <row r="140" spans="1:65" s="13" customFormat="1" ht="10.199999999999999">
      <c r="B140" s="159"/>
      <c r="D140" s="160" t="s">
        <v>156</v>
      </c>
      <c r="E140" s="161" t="s">
        <v>1</v>
      </c>
      <c r="F140" s="162" t="s">
        <v>573</v>
      </c>
      <c r="H140" s="163">
        <v>603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156</v>
      </c>
      <c r="AU140" s="161" t="s">
        <v>83</v>
      </c>
      <c r="AV140" s="13" t="s">
        <v>83</v>
      </c>
      <c r="AW140" s="13" t="s">
        <v>31</v>
      </c>
      <c r="AX140" s="13" t="s">
        <v>73</v>
      </c>
      <c r="AY140" s="161" t="s">
        <v>148</v>
      </c>
    </row>
    <row r="141" spans="1:65" s="13" customFormat="1" ht="10.199999999999999">
      <c r="B141" s="159"/>
      <c r="D141" s="160" t="s">
        <v>156</v>
      </c>
      <c r="E141" s="161" t="s">
        <v>1</v>
      </c>
      <c r="F141" s="162" t="s">
        <v>574</v>
      </c>
      <c r="H141" s="163">
        <v>125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156</v>
      </c>
      <c r="AU141" s="161" t="s">
        <v>83</v>
      </c>
      <c r="AV141" s="13" t="s">
        <v>83</v>
      </c>
      <c r="AW141" s="13" t="s">
        <v>31</v>
      </c>
      <c r="AX141" s="13" t="s">
        <v>73</v>
      </c>
      <c r="AY141" s="161" t="s">
        <v>148</v>
      </c>
    </row>
    <row r="142" spans="1:65" s="13" customFormat="1" ht="10.199999999999999">
      <c r="B142" s="159"/>
      <c r="D142" s="160" t="s">
        <v>156</v>
      </c>
      <c r="E142" s="161" t="s">
        <v>1</v>
      </c>
      <c r="F142" s="162" t="s">
        <v>571</v>
      </c>
      <c r="H142" s="163">
        <v>60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156</v>
      </c>
      <c r="AU142" s="161" t="s">
        <v>83</v>
      </c>
      <c r="AV142" s="13" t="s">
        <v>83</v>
      </c>
      <c r="AW142" s="13" t="s">
        <v>31</v>
      </c>
      <c r="AX142" s="13" t="s">
        <v>73</v>
      </c>
      <c r="AY142" s="161" t="s">
        <v>148</v>
      </c>
    </row>
    <row r="143" spans="1:65" s="13" customFormat="1" ht="10.199999999999999">
      <c r="B143" s="159"/>
      <c r="D143" s="160" t="s">
        <v>156</v>
      </c>
      <c r="E143" s="161" t="s">
        <v>1</v>
      </c>
      <c r="F143" s="162" t="s">
        <v>575</v>
      </c>
      <c r="H143" s="163">
        <v>16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156</v>
      </c>
      <c r="AU143" s="161" t="s">
        <v>83</v>
      </c>
      <c r="AV143" s="13" t="s">
        <v>83</v>
      </c>
      <c r="AW143" s="13" t="s">
        <v>31</v>
      </c>
      <c r="AX143" s="13" t="s">
        <v>73</v>
      </c>
      <c r="AY143" s="161" t="s">
        <v>148</v>
      </c>
    </row>
    <row r="144" spans="1:65" s="13" customFormat="1" ht="10.199999999999999">
      <c r="B144" s="159"/>
      <c r="D144" s="160" t="s">
        <v>156</v>
      </c>
      <c r="E144" s="161" t="s">
        <v>1</v>
      </c>
      <c r="F144" s="162" t="s">
        <v>576</v>
      </c>
      <c r="H144" s="163">
        <v>8</v>
      </c>
      <c r="I144" s="164"/>
      <c r="L144" s="159"/>
      <c r="M144" s="165"/>
      <c r="N144" s="166"/>
      <c r="O144" s="166"/>
      <c r="P144" s="166"/>
      <c r="Q144" s="166"/>
      <c r="R144" s="166"/>
      <c r="S144" s="166"/>
      <c r="T144" s="167"/>
      <c r="AT144" s="161" t="s">
        <v>156</v>
      </c>
      <c r="AU144" s="161" t="s">
        <v>83</v>
      </c>
      <c r="AV144" s="13" t="s">
        <v>83</v>
      </c>
      <c r="AW144" s="13" t="s">
        <v>31</v>
      </c>
      <c r="AX144" s="13" t="s">
        <v>73</v>
      </c>
      <c r="AY144" s="161" t="s">
        <v>148</v>
      </c>
    </row>
    <row r="145" spans="1:65" s="13" customFormat="1" ht="10.199999999999999">
      <c r="B145" s="159"/>
      <c r="D145" s="160" t="s">
        <v>156</v>
      </c>
      <c r="E145" s="161" t="s">
        <v>1</v>
      </c>
      <c r="F145" s="162" t="s">
        <v>577</v>
      </c>
      <c r="H145" s="163">
        <v>2321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156</v>
      </c>
      <c r="AU145" s="161" t="s">
        <v>83</v>
      </c>
      <c r="AV145" s="13" t="s">
        <v>83</v>
      </c>
      <c r="AW145" s="13" t="s">
        <v>31</v>
      </c>
      <c r="AX145" s="13" t="s">
        <v>73</v>
      </c>
      <c r="AY145" s="161" t="s">
        <v>148</v>
      </c>
    </row>
    <row r="146" spans="1:65" s="13" customFormat="1" ht="10.199999999999999">
      <c r="B146" s="159"/>
      <c r="D146" s="160" t="s">
        <v>156</v>
      </c>
      <c r="E146" s="161" t="s">
        <v>1</v>
      </c>
      <c r="F146" s="162" t="s">
        <v>578</v>
      </c>
      <c r="H146" s="163">
        <v>140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156</v>
      </c>
      <c r="AU146" s="161" t="s">
        <v>83</v>
      </c>
      <c r="AV146" s="13" t="s">
        <v>83</v>
      </c>
      <c r="AW146" s="13" t="s">
        <v>31</v>
      </c>
      <c r="AX146" s="13" t="s">
        <v>73</v>
      </c>
      <c r="AY146" s="161" t="s">
        <v>148</v>
      </c>
    </row>
    <row r="147" spans="1:65" s="13" customFormat="1" ht="10.199999999999999">
      <c r="B147" s="159"/>
      <c r="D147" s="160" t="s">
        <v>156</v>
      </c>
      <c r="E147" s="161" t="s">
        <v>1</v>
      </c>
      <c r="F147" s="162" t="s">
        <v>579</v>
      </c>
      <c r="H147" s="163">
        <v>210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156</v>
      </c>
      <c r="AU147" s="161" t="s">
        <v>83</v>
      </c>
      <c r="AV147" s="13" t="s">
        <v>83</v>
      </c>
      <c r="AW147" s="13" t="s">
        <v>31</v>
      </c>
      <c r="AX147" s="13" t="s">
        <v>73</v>
      </c>
      <c r="AY147" s="161" t="s">
        <v>148</v>
      </c>
    </row>
    <row r="148" spans="1:65" s="14" customFormat="1" ht="10.199999999999999">
      <c r="B148" s="168"/>
      <c r="D148" s="160" t="s">
        <v>156</v>
      </c>
      <c r="E148" s="169" t="s">
        <v>1</v>
      </c>
      <c r="F148" s="170" t="s">
        <v>182</v>
      </c>
      <c r="H148" s="171">
        <v>3648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69" t="s">
        <v>156</v>
      </c>
      <c r="AU148" s="169" t="s">
        <v>83</v>
      </c>
      <c r="AV148" s="14" t="s">
        <v>154</v>
      </c>
      <c r="AW148" s="14" t="s">
        <v>31</v>
      </c>
      <c r="AX148" s="14" t="s">
        <v>81</v>
      </c>
      <c r="AY148" s="169" t="s">
        <v>148</v>
      </c>
    </row>
    <row r="149" spans="1:65" s="2" customFormat="1" ht="37.799999999999997" customHeight="1">
      <c r="A149" s="32"/>
      <c r="B149" s="144"/>
      <c r="C149" s="145" t="s">
        <v>226</v>
      </c>
      <c r="D149" s="145" t="s">
        <v>150</v>
      </c>
      <c r="E149" s="146" t="s">
        <v>580</v>
      </c>
      <c r="F149" s="147" t="s">
        <v>581</v>
      </c>
      <c r="G149" s="148" t="s">
        <v>165</v>
      </c>
      <c r="H149" s="149">
        <v>1809.98</v>
      </c>
      <c r="I149" s="150"/>
      <c r="J149" s="151">
        <f>ROUND(I149*H149,2)</f>
        <v>0</v>
      </c>
      <c r="K149" s="152"/>
      <c r="L149" s="33"/>
      <c r="M149" s="153" t="s">
        <v>1</v>
      </c>
      <c r="N149" s="154" t="s">
        <v>38</v>
      </c>
      <c r="O149" s="58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7" t="s">
        <v>154</v>
      </c>
      <c r="AT149" s="157" t="s">
        <v>150</v>
      </c>
      <c r="AU149" s="157" t="s">
        <v>83</v>
      </c>
      <c r="AY149" s="17" t="s">
        <v>148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7" t="s">
        <v>81</v>
      </c>
      <c r="BK149" s="158">
        <f>ROUND(I149*H149,2)</f>
        <v>0</v>
      </c>
      <c r="BL149" s="17" t="s">
        <v>154</v>
      </c>
      <c r="BM149" s="157" t="s">
        <v>582</v>
      </c>
    </row>
    <row r="150" spans="1:65" s="13" customFormat="1" ht="10.199999999999999">
      <c r="B150" s="159"/>
      <c r="D150" s="160" t="s">
        <v>156</v>
      </c>
      <c r="E150" s="161" t="s">
        <v>1</v>
      </c>
      <c r="F150" s="162" t="s">
        <v>583</v>
      </c>
      <c r="H150" s="163">
        <v>26.35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156</v>
      </c>
      <c r="AU150" s="161" t="s">
        <v>83</v>
      </c>
      <c r="AV150" s="13" t="s">
        <v>83</v>
      </c>
      <c r="AW150" s="13" t="s">
        <v>31</v>
      </c>
      <c r="AX150" s="13" t="s">
        <v>73</v>
      </c>
      <c r="AY150" s="161" t="s">
        <v>148</v>
      </c>
    </row>
    <row r="151" spans="1:65" s="13" customFormat="1" ht="10.199999999999999">
      <c r="B151" s="159"/>
      <c r="D151" s="160" t="s">
        <v>156</v>
      </c>
      <c r="E151" s="161" t="s">
        <v>1</v>
      </c>
      <c r="F151" s="162" t="s">
        <v>584</v>
      </c>
      <c r="H151" s="163">
        <v>15.5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156</v>
      </c>
      <c r="AU151" s="161" t="s">
        <v>83</v>
      </c>
      <c r="AV151" s="13" t="s">
        <v>83</v>
      </c>
      <c r="AW151" s="13" t="s">
        <v>31</v>
      </c>
      <c r="AX151" s="13" t="s">
        <v>73</v>
      </c>
      <c r="AY151" s="161" t="s">
        <v>148</v>
      </c>
    </row>
    <row r="152" spans="1:65" s="13" customFormat="1" ht="10.199999999999999">
      <c r="B152" s="159"/>
      <c r="D152" s="160" t="s">
        <v>156</v>
      </c>
      <c r="E152" s="161" t="s">
        <v>1</v>
      </c>
      <c r="F152" s="162" t="s">
        <v>585</v>
      </c>
      <c r="H152" s="163">
        <v>14.280000000000001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156</v>
      </c>
      <c r="AU152" s="161" t="s">
        <v>83</v>
      </c>
      <c r="AV152" s="13" t="s">
        <v>83</v>
      </c>
      <c r="AW152" s="13" t="s">
        <v>31</v>
      </c>
      <c r="AX152" s="13" t="s">
        <v>73</v>
      </c>
      <c r="AY152" s="161" t="s">
        <v>148</v>
      </c>
    </row>
    <row r="153" spans="1:65" s="13" customFormat="1" ht="10.199999999999999">
      <c r="B153" s="159"/>
      <c r="D153" s="160" t="s">
        <v>156</v>
      </c>
      <c r="E153" s="161" t="s">
        <v>1</v>
      </c>
      <c r="F153" s="162" t="s">
        <v>586</v>
      </c>
      <c r="H153" s="163">
        <v>633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156</v>
      </c>
      <c r="AU153" s="161" t="s">
        <v>83</v>
      </c>
      <c r="AV153" s="13" t="s">
        <v>83</v>
      </c>
      <c r="AW153" s="13" t="s">
        <v>31</v>
      </c>
      <c r="AX153" s="13" t="s">
        <v>73</v>
      </c>
      <c r="AY153" s="161" t="s">
        <v>148</v>
      </c>
    </row>
    <row r="154" spans="1:65" s="13" customFormat="1" ht="10.199999999999999">
      <c r="B154" s="159"/>
      <c r="D154" s="160" t="s">
        <v>156</v>
      </c>
      <c r="E154" s="161" t="s">
        <v>1</v>
      </c>
      <c r="F154" s="162" t="s">
        <v>587</v>
      </c>
      <c r="H154" s="163">
        <v>70.2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156</v>
      </c>
      <c r="AU154" s="161" t="s">
        <v>83</v>
      </c>
      <c r="AV154" s="13" t="s">
        <v>83</v>
      </c>
      <c r="AW154" s="13" t="s">
        <v>31</v>
      </c>
      <c r="AX154" s="13" t="s">
        <v>73</v>
      </c>
      <c r="AY154" s="161" t="s">
        <v>148</v>
      </c>
    </row>
    <row r="155" spans="1:65" s="13" customFormat="1" ht="10.199999999999999">
      <c r="B155" s="159"/>
      <c r="D155" s="160" t="s">
        <v>156</v>
      </c>
      <c r="E155" s="161" t="s">
        <v>1</v>
      </c>
      <c r="F155" s="162" t="s">
        <v>588</v>
      </c>
      <c r="H155" s="163">
        <v>13.75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156</v>
      </c>
      <c r="AU155" s="161" t="s">
        <v>83</v>
      </c>
      <c r="AV155" s="13" t="s">
        <v>83</v>
      </c>
      <c r="AW155" s="13" t="s">
        <v>31</v>
      </c>
      <c r="AX155" s="13" t="s">
        <v>73</v>
      </c>
      <c r="AY155" s="161" t="s">
        <v>148</v>
      </c>
    </row>
    <row r="156" spans="1:65" s="13" customFormat="1" ht="10.199999999999999">
      <c r="B156" s="159"/>
      <c r="D156" s="160" t="s">
        <v>156</v>
      </c>
      <c r="E156" s="161" t="s">
        <v>1</v>
      </c>
      <c r="F156" s="162" t="s">
        <v>588</v>
      </c>
      <c r="H156" s="163">
        <v>13.75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156</v>
      </c>
      <c r="AU156" s="161" t="s">
        <v>83</v>
      </c>
      <c r="AV156" s="13" t="s">
        <v>83</v>
      </c>
      <c r="AW156" s="13" t="s">
        <v>31</v>
      </c>
      <c r="AX156" s="13" t="s">
        <v>73</v>
      </c>
      <c r="AY156" s="161" t="s">
        <v>148</v>
      </c>
    </row>
    <row r="157" spans="1:65" s="13" customFormat="1" ht="10.199999999999999">
      <c r="B157" s="159"/>
      <c r="D157" s="160" t="s">
        <v>156</v>
      </c>
      <c r="E157" s="161" t="s">
        <v>1</v>
      </c>
      <c r="F157" s="162" t="s">
        <v>589</v>
      </c>
      <c r="H157" s="163">
        <v>2.25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156</v>
      </c>
      <c r="AU157" s="161" t="s">
        <v>83</v>
      </c>
      <c r="AV157" s="13" t="s">
        <v>83</v>
      </c>
      <c r="AW157" s="13" t="s">
        <v>31</v>
      </c>
      <c r="AX157" s="13" t="s">
        <v>73</v>
      </c>
      <c r="AY157" s="161" t="s">
        <v>148</v>
      </c>
    </row>
    <row r="158" spans="1:65" s="13" customFormat="1" ht="10.199999999999999">
      <c r="B158" s="159"/>
      <c r="D158" s="160" t="s">
        <v>156</v>
      </c>
      <c r="E158" s="161" t="s">
        <v>1</v>
      </c>
      <c r="F158" s="162" t="s">
        <v>590</v>
      </c>
      <c r="H158" s="163">
        <v>0.25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156</v>
      </c>
      <c r="AU158" s="161" t="s">
        <v>83</v>
      </c>
      <c r="AV158" s="13" t="s">
        <v>83</v>
      </c>
      <c r="AW158" s="13" t="s">
        <v>31</v>
      </c>
      <c r="AX158" s="13" t="s">
        <v>73</v>
      </c>
      <c r="AY158" s="161" t="s">
        <v>148</v>
      </c>
    </row>
    <row r="159" spans="1:65" s="13" customFormat="1" ht="10.199999999999999">
      <c r="B159" s="159"/>
      <c r="D159" s="160" t="s">
        <v>156</v>
      </c>
      <c r="E159" s="161" t="s">
        <v>1</v>
      </c>
      <c r="F159" s="162" t="s">
        <v>591</v>
      </c>
      <c r="H159" s="163">
        <v>191.75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156</v>
      </c>
      <c r="AU159" s="161" t="s">
        <v>83</v>
      </c>
      <c r="AV159" s="13" t="s">
        <v>83</v>
      </c>
      <c r="AW159" s="13" t="s">
        <v>31</v>
      </c>
      <c r="AX159" s="13" t="s">
        <v>73</v>
      </c>
      <c r="AY159" s="161" t="s">
        <v>148</v>
      </c>
    </row>
    <row r="160" spans="1:65" s="13" customFormat="1" ht="10.199999999999999">
      <c r="B160" s="159"/>
      <c r="D160" s="160" t="s">
        <v>156</v>
      </c>
      <c r="E160" s="161" t="s">
        <v>1</v>
      </c>
      <c r="F160" s="162" t="s">
        <v>592</v>
      </c>
      <c r="H160" s="163">
        <v>11.399999999999999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156</v>
      </c>
      <c r="AU160" s="161" t="s">
        <v>83</v>
      </c>
      <c r="AV160" s="13" t="s">
        <v>83</v>
      </c>
      <c r="AW160" s="13" t="s">
        <v>31</v>
      </c>
      <c r="AX160" s="13" t="s">
        <v>73</v>
      </c>
      <c r="AY160" s="161" t="s">
        <v>148</v>
      </c>
    </row>
    <row r="161" spans="1:65" s="13" customFormat="1" ht="10.199999999999999">
      <c r="B161" s="159"/>
      <c r="D161" s="160" t="s">
        <v>156</v>
      </c>
      <c r="E161" s="161" t="s">
        <v>1</v>
      </c>
      <c r="F161" s="162" t="s">
        <v>593</v>
      </c>
      <c r="H161" s="163">
        <v>3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156</v>
      </c>
      <c r="AU161" s="161" t="s">
        <v>83</v>
      </c>
      <c r="AV161" s="13" t="s">
        <v>83</v>
      </c>
      <c r="AW161" s="13" t="s">
        <v>31</v>
      </c>
      <c r="AX161" s="13" t="s">
        <v>73</v>
      </c>
      <c r="AY161" s="161" t="s">
        <v>148</v>
      </c>
    </row>
    <row r="162" spans="1:65" s="13" customFormat="1" ht="10.199999999999999">
      <c r="B162" s="159"/>
      <c r="D162" s="160" t="s">
        <v>156</v>
      </c>
      <c r="E162" s="161" t="s">
        <v>1</v>
      </c>
      <c r="F162" s="162" t="s">
        <v>594</v>
      </c>
      <c r="H162" s="163">
        <v>3.125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156</v>
      </c>
      <c r="AU162" s="161" t="s">
        <v>83</v>
      </c>
      <c r="AV162" s="13" t="s">
        <v>83</v>
      </c>
      <c r="AW162" s="13" t="s">
        <v>31</v>
      </c>
      <c r="AX162" s="13" t="s">
        <v>73</v>
      </c>
      <c r="AY162" s="161" t="s">
        <v>148</v>
      </c>
    </row>
    <row r="163" spans="1:65" s="13" customFormat="1" ht="10.199999999999999">
      <c r="B163" s="159"/>
      <c r="D163" s="160" t="s">
        <v>156</v>
      </c>
      <c r="E163" s="161" t="s">
        <v>1</v>
      </c>
      <c r="F163" s="162" t="s">
        <v>595</v>
      </c>
      <c r="H163" s="163">
        <v>5.6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156</v>
      </c>
      <c r="AU163" s="161" t="s">
        <v>83</v>
      </c>
      <c r="AV163" s="13" t="s">
        <v>83</v>
      </c>
      <c r="AW163" s="13" t="s">
        <v>31</v>
      </c>
      <c r="AX163" s="13" t="s">
        <v>73</v>
      </c>
      <c r="AY163" s="161" t="s">
        <v>148</v>
      </c>
    </row>
    <row r="164" spans="1:65" s="13" customFormat="1" ht="10.199999999999999">
      <c r="B164" s="159"/>
      <c r="D164" s="160" t="s">
        <v>156</v>
      </c>
      <c r="E164" s="161" t="s">
        <v>1</v>
      </c>
      <c r="F164" s="162" t="s">
        <v>596</v>
      </c>
      <c r="H164" s="163">
        <v>390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156</v>
      </c>
      <c r="AU164" s="161" t="s">
        <v>83</v>
      </c>
      <c r="AV164" s="13" t="s">
        <v>83</v>
      </c>
      <c r="AW164" s="13" t="s">
        <v>31</v>
      </c>
      <c r="AX164" s="13" t="s">
        <v>73</v>
      </c>
      <c r="AY164" s="161" t="s">
        <v>148</v>
      </c>
    </row>
    <row r="165" spans="1:65" s="13" customFormat="1" ht="10.199999999999999">
      <c r="B165" s="159"/>
      <c r="D165" s="160" t="s">
        <v>156</v>
      </c>
      <c r="E165" s="161" t="s">
        <v>1</v>
      </c>
      <c r="F165" s="162" t="s">
        <v>597</v>
      </c>
      <c r="H165" s="163">
        <v>263.25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156</v>
      </c>
      <c r="AU165" s="161" t="s">
        <v>83</v>
      </c>
      <c r="AV165" s="13" t="s">
        <v>83</v>
      </c>
      <c r="AW165" s="13" t="s">
        <v>31</v>
      </c>
      <c r="AX165" s="13" t="s">
        <v>73</v>
      </c>
      <c r="AY165" s="161" t="s">
        <v>148</v>
      </c>
    </row>
    <row r="166" spans="1:65" s="13" customFormat="1" ht="10.199999999999999">
      <c r="B166" s="159"/>
      <c r="D166" s="160" t="s">
        <v>156</v>
      </c>
      <c r="E166" s="161" t="s">
        <v>1</v>
      </c>
      <c r="F166" s="162" t="s">
        <v>598</v>
      </c>
      <c r="H166" s="163">
        <v>1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156</v>
      </c>
      <c r="AU166" s="161" t="s">
        <v>83</v>
      </c>
      <c r="AV166" s="13" t="s">
        <v>83</v>
      </c>
      <c r="AW166" s="13" t="s">
        <v>31</v>
      </c>
      <c r="AX166" s="13" t="s">
        <v>73</v>
      </c>
      <c r="AY166" s="161" t="s">
        <v>148</v>
      </c>
    </row>
    <row r="167" spans="1:65" s="13" customFormat="1" ht="10.199999999999999">
      <c r="B167" s="159"/>
      <c r="D167" s="160" t="s">
        <v>156</v>
      </c>
      <c r="E167" s="161" t="s">
        <v>1</v>
      </c>
      <c r="F167" s="162" t="s">
        <v>599</v>
      </c>
      <c r="H167" s="163">
        <v>6.25</v>
      </c>
      <c r="I167" s="164"/>
      <c r="L167" s="159"/>
      <c r="M167" s="165"/>
      <c r="N167" s="166"/>
      <c r="O167" s="166"/>
      <c r="P167" s="166"/>
      <c r="Q167" s="166"/>
      <c r="R167" s="166"/>
      <c r="S167" s="166"/>
      <c r="T167" s="167"/>
      <c r="AT167" s="161" t="s">
        <v>156</v>
      </c>
      <c r="AU167" s="161" t="s">
        <v>83</v>
      </c>
      <c r="AV167" s="13" t="s">
        <v>83</v>
      </c>
      <c r="AW167" s="13" t="s">
        <v>31</v>
      </c>
      <c r="AX167" s="13" t="s">
        <v>73</v>
      </c>
      <c r="AY167" s="161" t="s">
        <v>148</v>
      </c>
    </row>
    <row r="168" spans="1:65" s="13" customFormat="1" ht="10.199999999999999">
      <c r="B168" s="159"/>
      <c r="D168" s="160" t="s">
        <v>156</v>
      </c>
      <c r="E168" s="161" t="s">
        <v>1</v>
      </c>
      <c r="F168" s="162" t="s">
        <v>600</v>
      </c>
      <c r="H168" s="163">
        <v>56.55</v>
      </c>
      <c r="I168" s="164"/>
      <c r="L168" s="159"/>
      <c r="M168" s="165"/>
      <c r="N168" s="166"/>
      <c r="O168" s="166"/>
      <c r="P168" s="166"/>
      <c r="Q168" s="166"/>
      <c r="R168" s="166"/>
      <c r="S168" s="166"/>
      <c r="T168" s="167"/>
      <c r="AT168" s="161" t="s">
        <v>156</v>
      </c>
      <c r="AU168" s="161" t="s">
        <v>83</v>
      </c>
      <c r="AV168" s="13" t="s">
        <v>83</v>
      </c>
      <c r="AW168" s="13" t="s">
        <v>31</v>
      </c>
      <c r="AX168" s="13" t="s">
        <v>73</v>
      </c>
      <c r="AY168" s="161" t="s">
        <v>148</v>
      </c>
    </row>
    <row r="169" spans="1:65" s="13" customFormat="1" ht="10.199999999999999">
      <c r="B169" s="159"/>
      <c r="D169" s="160" t="s">
        <v>156</v>
      </c>
      <c r="E169" s="161" t="s">
        <v>1</v>
      </c>
      <c r="F169" s="162" t="s">
        <v>601</v>
      </c>
      <c r="H169" s="163">
        <v>53.625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156</v>
      </c>
      <c r="AU169" s="161" t="s">
        <v>83</v>
      </c>
      <c r="AV169" s="13" t="s">
        <v>83</v>
      </c>
      <c r="AW169" s="13" t="s">
        <v>31</v>
      </c>
      <c r="AX169" s="13" t="s">
        <v>73</v>
      </c>
      <c r="AY169" s="161" t="s">
        <v>148</v>
      </c>
    </row>
    <row r="170" spans="1:65" s="13" customFormat="1" ht="10.199999999999999">
      <c r="B170" s="159"/>
      <c r="D170" s="160" t="s">
        <v>156</v>
      </c>
      <c r="E170" s="161" t="s">
        <v>1</v>
      </c>
      <c r="F170" s="162" t="s">
        <v>602</v>
      </c>
      <c r="H170" s="163">
        <v>7.5</v>
      </c>
      <c r="I170" s="164"/>
      <c r="L170" s="159"/>
      <c r="M170" s="165"/>
      <c r="N170" s="166"/>
      <c r="O170" s="166"/>
      <c r="P170" s="166"/>
      <c r="Q170" s="166"/>
      <c r="R170" s="166"/>
      <c r="S170" s="166"/>
      <c r="T170" s="167"/>
      <c r="AT170" s="161" t="s">
        <v>156</v>
      </c>
      <c r="AU170" s="161" t="s">
        <v>83</v>
      </c>
      <c r="AV170" s="13" t="s">
        <v>83</v>
      </c>
      <c r="AW170" s="13" t="s">
        <v>31</v>
      </c>
      <c r="AX170" s="13" t="s">
        <v>73</v>
      </c>
      <c r="AY170" s="161" t="s">
        <v>148</v>
      </c>
    </row>
    <row r="171" spans="1:65" s="13" customFormat="1" ht="10.199999999999999">
      <c r="B171" s="159"/>
      <c r="D171" s="160" t="s">
        <v>156</v>
      </c>
      <c r="E171" s="161" t="s">
        <v>1</v>
      </c>
      <c r="F171" s="162" t="s">
        <v>603</v>
      </c>
      <c r="H171" s="163">
        <v>1.35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156</v>
      </c>
      <c r="AU171" s="161" t="s">
        <v>83</v>
      </c>
      <c r="AV171" s="13" t="s">
        <v>83</v>
      </c>
      <c r="AW171" s="13" t="s">
        <v>31</v>
      </c>
      <c r="AX171" s="13" t="s">
        <v>73</v>
      </c>
      <c r="AY171" s="161" t="s">
        <v>148</v>
      </c>
    </row>
    <row r="172" spans="1:65" s="13" customFormat="1" ht="10.199999999999999">
      <c r="B172" s="159"/>
      <c r="D172" s="160" t="s">
        <v>156</v>
      </c>
      <c r="E172" s="161" t="s">
        <v>1</v>
      </c>
      <c r="F172" s="162" t="s">
        <v>588</v>
      </c>
      <c r="H172" s="163">
        <v>13.75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156</v>
      </c>
      <c r="AU172" s="161" t="s">
        <v>83</v>
      </c>
      <c r="AV172" s="13" t="s">
        <v>83</v>
      </c>
      <c r="AW172" s="13" t="s">
        <v>31</v>
      </c>
      <c r="AX172" s="13" t="s">
        <v>73</v>
      </c>
      <c r="AY172" s="161" t="s">
        <v>148</v>
      </c>
    </row>
    <row r="173" spans="1:65" s="13" customFormat="1" ht="10.199999999999999">
      <c r="B173" s="159"/>
      <c r="D173" s="160" t="s">
        <v>156</v>
      </c>
      <c r="E173" s="161" t="s">
        <v>1</v>
      </c>
      <c r="F173" s="162" t="s">
        <v>604</v>
      </c>
      <c r="H173" s="163">
        <v>12.5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156</v>
      </c>
      <c r="AU173" s="161" t="s">
        <v>83</v>
      </c>
      <c r="AV173" s="13" t="s">
        <v>83</v>
      </c>
      <c r="AW173" s="13" t="s">
        <v>31</v>
      </c>
      <c r="AX173" s="13" t="s">
        <v>73</v>
      </c>
      <c r="AY173" s="161" t="s">
        <v>148</v>
      </c>
    </row>
    <row r="174" spans="1:65" s="14" customFormat="1" ht="10.199999999999999">
      <c r="B174" s="168"/>
      <c r="D174" s="160" t="s">
        <v>156</v>
      </c>
      <c r="E174" s="169" t="s">
        <v>1</v>
      </c>
      <c r="F174" s="170" t="s">
        <v>182</v>
      </c>
      <c r="H174" s="171">
        <v>1809.9799999999998</v>
      </c>
      <c r="I174" s="172"/>
      <c r="L174" s="168"/>
      <c r="M174" s="173"/>
      <c r="N174" s="174"/>
      <c r="O174" s="174"/>
      <c r="P174" s="174"/>
      <c r="Q174" s="174"/>
      <c r="R174" s="174"/>
      <c r="S174" s="174"/>
      <c r="T174" s="175"/>
      <c r="AT174" s="169" t="s">
        <v>156</v>
      </c>
      <c r="AU174" s="169" t="s">
        <v>83</v>
      </c>
      <c r="AV174" s="14" t="s">
        <v>154</v>
      </c>
      <c r="AW174" s="14" t="s">
        <v>31</v>
      </c>
      <c r="AX174" s="14" t="s">
        <v>81</v>
      </c>
      <c r="AY174" s="169" t="s">
        <v>148</v>
      </c>
    </row>
    <row r="175" spans="1:65" s="2" customFormat="1" ht="33" customHeight="1">
      <c r="A175" s="32"/>
      <c r="B175" s="144"/>
      <c r="C175" s="145" t="s">
        <v>230</v>
      </c>
      <c r="D175" s="145" t="s">
        <v>150</v>
      </c>
      <c r="E175" s="146" t="s">
        <v>605</v>
      </c>
      <c r="F175" s="147" t="s">
        <v>606</v>
      </c>
      <c r="G175" s="148" t="s">
        <v>165</v>
      </c>
      <c r="H175" s="149">
        <v>101.59</v>
      </c>
      <c r="I175" s="150"/>
      <c r="J175" s="151">
        <f>ROUND(I175*H175,2)</f>
        <v>0</v>
      </c>
      <c r="K175" s="152"/>
      <c r="L175" s="33"/>
      <c r="M175" s="153" t="s">
        <v>1</v>
      </c>
      <c r="N175" s="154" t="s">
        <v>38</v>
      </c>
      <c r="O175" s="58"/>
      <c r="P175" s="155">
        <f>O175*H175</f>
        <v>0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154</v>
      </c>
      <c r="AT175" s="157" t="s">
        <v>150</v>
      </c>
      <c r="AU175" s="157" t="s">
        <v>83</v>
      </c>
      <c r="AY175" s="17" t="s">
        <v>148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154</v>
      </c>
      <c r="BM175" s="157" t="s">
        <v>607</v>
      </c>
    </row>
    <row r="176" spans="1:65" s="13" customFormat="1" ht="10.199999999999999">
      <c r="B176" s="159"/>
      <c r="D176" s="160" t="s">
        <v>156</v>
      </c>
      <c r="E176" s="161" t="s">
        <v>1</v>
      </c>
      <c r="F176" s="162" t="s">
        <v>608</v>
      </c>
      <c r="H176" s="163">
        <v>30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156</v>
      </c>
      <c r="AU176" s="161" t="s">
        <v>83</v>
      </c>
      <c r="AV176" s="13" t="s">
        <v>83</v>
      </c>
      <c r="AW176" s="13" t="s">
        <v>31</v>
      </c>
      <c r="AX176" s="13" t="s">
        <v>73</v>
      </c>
      <c r="AY176" s="161" t="s">
        <v>148</v>
      </c>
    </row>
    <row r="177" spans="1:65" s="13" customFormat="1" ht="10.199999999999999">
      <c r="B177" s="159"/>
      <c r="D177" s="160" t="s">
        <v>156</v>
      </c>
      <c r="E177" s="161" t="s">
        <v>1</v>
      </c>
      <c r="F177" s="162" t="s">
        <v>609</v>
      </c>
      <c r="H177" s="163">
        <v>1.32</v>
      </c>
      <c r="I177" s="164"/>
      <c r="L177" s="159"/>
      <c r="M177" s="165"/>
      <c r="N177" s="166"/>
      <c r="O177" s="166"/>
      <c r="P177" s="166"/>
      <c r="Q177" s="166"/>
      <c r="R177" s="166"/>
      <c r="S177" s="166"/>
      <c r="T177" s="167"/>
      <c r="AT177" s="161" t="s">
        <v>156</v>
      </c>
      <c r="AU177" s="161" t="s">
        <v>83</v>
      </c>
      <c r="AV177" s="13" t="s">
        <v>83</v>
      </c>
      <c r="AW177" s="13" t="s">
        <v>31</v>
      </c>
      <c r="AX177" s="13" t="s">
        <v>73</v>
      </c>
      <c r="AY177" s="161" t="s">
        <v>148</v>
      </c>
    </row>
    <row r="178" spans="1:65" s="13" customFormat="1" ht="10.199999999999999">
      <c r="B178" s="159"/>
      <c r="D178" s="160" t="s">
        <v>156</v>
      </c>
      <c r="E178" s="161" t="s">
        <v>1</v>
      </c>
      <c r="F178" s="162" t="s">
        <v>610</v>
      </c>
      <c r="H178" s="163">
        <v>4.6420000000000003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156</v>
      </c>
      <c r="AU178" s="161" t="s">
        <v>83</v>
      </c>
      <c r="AV178" s="13" t="s">
        <v>83</v>
      </c>
      <c r="AW178" s="13" t="s">
        <v>31</v>
      </c>
      <c r="AX178" s="13" t="s">
        <v>73</v>
      </c>
      <c r="AY178" s="161" t="s">
        <v>148</v>
      </c>
    </row>
    <row r="179" spans="1:65" s="13" customFormat="1" ht="10.199999999999999">
      <c r="B179" s="159"/>
      <c r="D179" s="160" t="s">
        <v>156</v>
      </c>
      <c r="E179" s="161" t="s">
        <v>1</v>
      </c>
      <c r="F179" s="162" t="s">
        <v>611</v>
      </c>
      <c r="H179" s="163">
        <v>3.4650000000000003</v>
      </c>
      <c r="I179" s="164"/>
      <c r="L179" s="159"/>
      <c r="M179" s="165"/>
      <c r="N179" s="166"/>
      <c r="O179" s="166"/>
      <c r="P179" s="166"/>
      <c r="Q179" s="166"/>
      <c r="R179" s="166"/>
      <c r="S179" s="166"/>
      <c r="T179" s="167"/>
      <c r="AT179" s="161" t="s">
        <v>156</v>
      </c>
      <c r="AU179" s="161" t="s">
        <v>83</v>
      </c>
      <c r="AV179" s="13" t="s">
        <v>83</v>
      </c>
      <c r="AW179" s="13" t="s">
        <v>31</v>
      </c>
      <c r="AX179" s="13" t="s">
        <v>73</v>
      </c>
      <c r="AY179" s="161" t="s">
        <v>148</v>
      </c>
    </row>
    <row r="180" spans="1:65" s="13" customFormat="1" ht="10.199999999999999">
      <c r="B180" s="159"/>
      <c r="D180" s="160" t="s">
        <v>156</v>
      </c>
      <c r="E180" s="161" t="s">
        <v>1</v>
      </c>
      <c r="F180" s="162" t="s">
        <v>612</v>
      </c>
      <c r="H180" s="163">
        <v>13.363199999999999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156</v>
      </c>
      <c r="AU180" s="161" t="s">
        <v>83</v>
      </c>
      <c r="AV180" s="13" t="s">
        <v>83</v>
      </c>
      <c r="AW180" s="13" t="s">
        <v>31</v>
      </c>
      <c r="AX180" s="13" t="s">
        <v>73</v>
      </c>
      <c r="AY180" s="161" t="s">
        <v>148</v>
      </c>
    </row>
    <row r="181" spans="1:65" s="13" customFormat="1" ht="10.199999999999999">
      <c r="B181" s="159"/>
      <c r="D181" s="160" t="s">
        <v>156</v>
      </c>
      <c r="E181" s="161" t="s">
        <v>1</v>
      </c>
      <c r="F181" s="162" t="s">
        <v>613</v>
      </c>
      <c r="H181" s="163">
        <v>48.800000000000004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156</v>
      </c>
      <c r="AU181" s="161" t="s">
        <v>83</v>
      </c>
      <c r="AV181" s="13" t="s">
        <v>83</v>
      </c>
      <c r="AW181" s="13" t="s">
        <v>31</v>
      </c>
      <c r="AX181" s="13" t="s">
        <v>73</v>
      </c>
      <c r="AY181" s="161" t="s">
        <v>148</v>
      </c>
    </row>
    <row r="182" spans="1:65" s="14" customFormat="1" ht="10.199999999999999">
      <c r="B182" s="168"/>
      <c r="D182" s="160" t="s">
        <v>156</v>
      </c>
      <c r="E182" s="169" t="s">
        <v>1</v>
      </c>
      <c r="F182" s="170" t="s">
        <v>182</v>
      </c>
      <c r="H182" s="171">
        <v>101.59020000000001</v>
      </c>
      <c r="I182" s="172"/>
      <c r="L182" s="168"/>
      <c r="M182" s="173"/>
      <c r="N182" s="174"/>
      <c r="O182" s="174"/>
      <c r="P182" s="174"/>
      <c r="Q182" s="174"/>
      <c r="R182" s="174"/>
      <c r="S182" s="174"/>
      <c r="T182" s="175"/>
      <c r="AT182" s="169" t="s">
        <v>156</v>
      </c>
      <c r="AU182" s="169" t="s">
        <v>83</v>
      </c>
      <c r="AV182" s="14" t="s">
        <v>154</v>
      </c>
      <c r="AW182" s="14" t="s">
        <v>31</v>
      </c>
      <c r="AX182" s="14" t="s">
        <v>81</v>
      </c>
      <c r="AY182" s="169" t="s">
        <v>148</v>
      </c>
    </row>
    <row r="183" spans="1:65" s="2" customFormat="1" ht="33" customHeight="1">
      <c r="A183" s="32"/>
      <c r="B183" s="144"/>
      <c r="C183" s="145" t="s">
        <v>234</v>
      </c>
      <c r="D183" s="145" t="s">
        <v>150</v>
      </c>
      <c r="E183" s="146" t="s">
        <v>614</v>
      </c>
      <c r="F183" s="147" t="s">
        <v>615</v>
      </c>
      <c r="G183" s="148" t="s">
        <v>165</v>
      </c>
      <c r="H183" s="149">
        <v>912</v>
      </c>
      <c r="I183" s="150"/>
      <c r="J183" s="151">
        <f>ROUND(I183*H183,2)</f>
        <v>0</v>
      </c>
      <c r="K183" s="152"/>
      <c r="L183" s="33"/>
      <c r="M183" s="153" t="s">
        <v>1</v>
      </c>
      <c r="N183" s="154" t="s">
        <v>38</v>
      </c>
      <c r="O183" s="58"/>
      <c r="P183" s="155">
        <f>O183*H183</f>
        <v>0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7" t="s">
        <v>154</v>
      </c>
      <c r="AT183" s="157" t="s">
        <v>150</v>
      </c>
      <c r="AU183" s="157" t="s">
        <v>83</v>
      </c>
      <c r="AY183" s="17" t="s">
        <v>148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7" t="s">
        <v>81</v>
      </c>
      <c r="BK183" s="158">
        <f>ROUND(I183*H183,2)</f>
        <v>0</v>
      </c>
      <c r="BL183" s="17" t="s">
        <v>154</v>
      </c>
      <c r="BM183" s="157" t="s">
        <v>616</v>
      </c>
    </row>
    <row r="184" spans="1:65" s="13" customFormat="1" ht="10.199999999999999">
      <c r="B184" s="159"/>
      <c r="D184" s="160" t="s">
        <v>156</v>
      </c>
      <c r="E184" s="161" t="s">
        <v>1</v>
      </c>
      <c r="F184" s="162" t="s">
        <v>617</v>
      </c>
      <c r="H184" s="163">
        <v>912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156</v>
      </c>
      <c r="AU184" s="161" t="s">
        <v>83</v>
      </c>
      <c r="AV184" s="13" t="s">
        <v>83</v>
      </c>
      <c r="AW184" s="13" t="s">
        <v>31</v>
      </c>
      <c r="AX184" s="13" t="s">
        <v>81</v>
      </c>
      <c r="AY184" s="161" t="s">
        <v>148</v>
      </c>
    </row>
    <row r="185" spans="1:65" s="2" customFormat="1" ht="33" customHeight="1">
      <c r="A185" s="32"/>
      <c r="B185" s="144"/>
      <c r="C185" s="145" t="s">
        <v>241</v>
      </c>
      <c r="D185" s="145" t="s">
        <v>150</v>
      </c>
      <c r="E185" s="146" t="s">
        <v>235</v>
      </c>
      <c r="F185" s="147" t="s">
        <v>236</v>
      </c>
      <c r="G185" s="148" t="s">
        <v>165</v>
      </c>
      <c r="H185" s="149">
        <v>1911.57</v>
      </c>
      <c r="I185" s="150"/>
      <c r="J185" s="151">
        <f>ROUND(I185*H185,2)</f>
        <v>0</v>
      </c>
      <c r="K185" s="152"/>
      <c r="L185" s="33"/>
      <c r="M185" s="153" t="s">
        <v>1</v>
      </c>
      <c r="N185" s="154" t="s">
        <v>38</v>
      </c>
      <c r="O185" s="58"/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7" t="s">
        <v>154</v>
      </c>
      <c r="AT185" s="157" t="s">
        <v>150</v>
      </c>
      <c r="AU185" s="157" t="s">
        <v>83</v>
      </c>
      <c r="AY185" s="17" t="s">
        <v>148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7" t="s">
        <v>81</v>
      </c>
      <c r="BK185" s="158">
        <f>ROUND(I185*H185,2)</f>
        <v>0</v>
      </c>
      <c r="BL185" s="17" t="s">
        <v>154</v>
      </c>
      <c r="BM185" s="157" t="s">
        <v>618</v>
      </c>
    </row>
    <row r="186" spans="1:65" s="13" customFormat="1" ht="10.199999999999999">
      <c r="B186" s="159"/>
      <c r="D186" s="160" t="s">
        <v>156</v>
      </c>
      <c r="E186" s="161" t="s">
        <v>1</v>
      </c>
      <c r="F186" s="162" t="s">
        <v>619</v>
      </c>
      <c r="H186" s="163">
        <v>101.59</v>
      </c>
      <c r="I186" s="164"/>
      <c r="L186" s="159"/>
      <c r="M186" s="165"/>
      <c r="N186" s="166"/>
      <c r="O186" s="166"/>
      <c r="P186" s="166"/>
      <c r="Q186" s="166"/>
      <c r="R186" s="166"/>
      <c r="S186" s="166"/>
      <c r="T186" s="167"/>
      <c r="AT186" s="161" t="s">
        <v>156</v>
      </c>
      <c r="AU186" s="161" t="s">
        <v>83</v>
      </c>
      <c r="AV186" s="13" t="s">
        <v>83</v>
      </c>
      <c r="AW186" s="13" t="s">
        <v>31</v>
      </c>
      <c r="AX186" s="13" t="s">
        <v>73</v>
      </c>
      <c r="AY186" s="161" t="s">
        <v>148</v>
      </c>
    </row>
    <row r="187" spans="1:65" s="13" customFormat="1" ht="10.199999999999999">
      <c r="B187" s="159"/>
      <c r="D187" s="160" t="s">
        <v>156</v>
      </c>
      <c r="E187" s="161" t="s">
        <v>1</v>
      </c>
      <c r="F187" s="162" t="s">
        <v>620</v>
      </c>
      <c r="H187" s="163">
        <v>1809.98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156</v>
      </c>
      <c r="AU187" s="161" t="s">
        <v>83</v>
      </c>
      <c r="AV187" s="13" t="s">
        <v>83</v>
      </c>
      <c r="AW187" s="13" t="s">
        <v>31</v>
      </c>
      <c r="AX187" s="13" t="s">
        <v>73</v>
      </c>
      <c r="AY187" s="161" t="s">
        <v>148</v>
      </c>
    </row>
    <row r="188" spans="1:65" s="14" customFormat="1" ht="10.199999999999999">
      <c r="B188" s="168"/>
      <c r="D188" s="160" t="s">
        <v>156</v>
      </c>
      <c r="E188" s="169" t="s">
        <v>1</v>
      </c>
      <c r="F188" s="170" t="s">
        <v>182</v>
      </c>
      <c r="H188" s="171">
        <v>1911.57</v>
      </c>
      <c r="I188" s="172"/>
      <c r="L188" s="168"/>
      <c r="M188" s="173"/>
      <c r="N188" s="174"/>
      <c r="O188" s="174"/>
      <c r="P188" s="174"/>
      <c r="Q188" s="174"/>
      <c r="R188" s="174"/>
      <c r="S188" s="174"/>
      <c r="T188" s="175"/>
      <c r="AT188" s="169" t="s">
        <v>156</v>
      </c>
      <c r="AU188" s="169" t="s">
        <v>83</v>
      </c>
      <c r="AV188" s="14" t="s">
        <v>154</v>
      </c>
      <c r="AW188" s="14" t="s">
        <v>31</v>
      </c>
      <c r="AX188" s="14" t="s">
        <v>81</v>
      </c>
      <c r="AY188" s="169" t="s">
        <v>148</v>
      </c>
    </row>
    <row r="189" spans="1:65" s="2" customFormat="1" ht="37.799999999999997" customHeight="1">
      <c r="A189" s="32"/>
      <c r="B189" s="144"/>
      <c r="C189" s="145" t="s">
        <v>246</v>
      </c>
      <c r="D189" s="145" t="s">
        <v>150</v>
      </c>
      <c r="E189" s="146" t="s">
        <v>242</v>
      </c>
      <c r="F189" s="147" t="s">
        <v>243</v>
      </c>
      <c r="G189" s="148" t="s">
        <v>165</v>
      </c>
      <c r="H189" s="149">
        <v>38231.4</v>
      </c>
      <c r="I189" s="150"/>
      <c r="J189" s="151">
        <f>ROUND(I189*H189,2)</f>
        <v>0</v>
      </c>
      <c r="K189" s="152"/>
      <c r="L189" s="33"/>
      <c r="M189" s="153" t="s">
        <v>1</v>
      </c>
      <c r="N189" s="154" t="s">
        <v>38</v>
      </c>
      <c r="O189" s="58"/>
      <c r="P189" s="155">
        <f>O189*H189</f>
        <v>0</v>
      </c>
      <c r="Q189" s="155">
        <v>0</v>
      </c>
      <c r="R189" s="155">
        <f>Q189*H189</f>
        <v>0</v>
      </c>
      <c r="S189" s="155">
        <v>0</v>
      </c>
      <c r="T189" s="15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7" t="s">
        <v>154</v>
      </c>
      <c r="AT189" s="157" t="s">
        <v>150</v>
      </c>
      <c r="AU189" s="157" t="s">
        <v>83</v>
      </c>
      <c r="AY189" s="17" t="s">
        <v>148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7" t="s">
        <v>81</v>
      </c>
      <c r="BK189" s="158">
        <f>ROUND(I189*H189,2)</f>
        <v>0</v>
      </c>
      <c r="BL189" s="17" t="s">
        <v>154</v>
      </c>
      <c r="BM189" s="157" t="s">
        <v>621</v>
      </c>
    </row>
    <row r="190" spans="1:65" s="13" customFormat="1" ht="10.199999999999999">
      <c r="B190" s="159"/>
      <c r="D190" s="160" t="s">
        <v>156</v>
      </c>
      <c r="F190" s="162" t="s">
        <v>622</v>
      </c>
      <c r="H190" s="163">
        <v>38231.4</v>
      </c>
      <c r="I190" s="164"/>
      <c r="L190" s="159"/>
      <c r="M190" s="165"/>
      <c r="N190" s="166"/>
      <c r="O190" s="166"/>
      <c r="P190" s="166"/>
      <c r="Q190" s="166"/>
      <c r="R190" s="166"/>
      <c r="S190" s="166"/>
      <c r="T190" s="167"/>
      <c r="AT190" s="161" t="s">
        <v>156</v>
      </c>
      <c r="AU190" s="161" t="s">
        <v>83</v>
      </c>
      <c r="AV190" s="13" t="s">
        <v>83</v>
      </c>
      <c r="AW190" s="13" t="s">
        <v>3</v>
      </c>
      <c r="AX190" s="13" t="s">
        <v>81</v>
      </c>
      <c r="AY190" s="161" t="s">
        <v>148</v>
      </c>
    </row>
    <row r="191" spans="1:65" s="2" customFormat="1" ht="24.15" customHeight="1">
      <c r="A191" s="32"/>
      <c r="B191" s="144"/>
      <c r="C191" s="145" t="s">
        <v>250</v>
      </c>
      <c r="D191" s="145" t="s">
        <v>150</v>
      </c>
      <c r="E191" s="146" t="s">
        <v>247</v>
      </c>
      <c r="F191" s="147" t="s">
        <v>248</v>
      </c>
      <c r="G191" s="148" t="s">
        <v>165</v>
      </c>
      <c r="H191" s="149">
        <v>2823.57</v>
      </c>
      <c r="I191" s="150"/>
      <c r="J191" s="151">
        <f>ROUND(I191*H191,2)</f>
        <v>0</v>
      </c>
      <c r="K191" s="152"/>
      <c r="L191" s="33"/>
      <c r="M191" s="153" t="s">
        <v>1</v>
      </c>
      <c r="N191" s="154" t="s">
        <v>38</v>
      </c>
      <c r="O191" s="58"/>
      <c r="P191" s="155">
        <f>O191*H191</f>
        <v>0</v>
      </c>
      <c r="Q191" s="155">
        <v>0</v>
      </c>
      <c r="R191" s="155">
        <f>Q191*H191</f>
        <v>0</v>
      </c>
      <c r="S191" s="155">
        <v>0</v>
      </c>
      <c r="T191" s="15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7" t="s">
        <v>154</v>
      </c>
      <c r="AT191" s="157" t="s">
        <v>150</v>
      </c>
      <c r="AU191" s="157" t="s">
        <v>83</v>
      </c>
      <c r="AY191" s="17" t="s">
        <v>148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7" t="s">
        <v>81</v>
      </c>
      <c r="BK191" s="158">
        <f>ROUND(I191*H191,2)</f>
        <v>0</v>
      </c>
      <c r="BL191" s="17" t="s">
        <v>154</v>
      </c>
      <c r="BM191" s="157" t="s">
        <v>623</v>
      </c>
    </row>
    <row r="192" spans="1:65" s="13" customFormat="1" ht="10.199999999999999">
      <c r="B192" s="159"/>
      <c r="D192" s="160" t="s">
        <v>156</v>
      </c>
      <c r="E192" s="161" t="s">
        <v>1</v>
      </c>
      <c r="F192" s="162" t="s">
        <v>619</v>
      </c>
      <c r="H192" s="163">
        <v>101.59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156</v>
      </c>
      <c r="AU192" s="161" t="s">
        <v>83</v>
      </c>
      <c r="AV192" s="13" t="s">
        <v>83</v>
      </c>
      <c r="AW192" s="13" t="s">
        <v>31</v>
      </c>
      <c r="AX192" s="13" t="s">
        <v>73</v>
      </c>
      <c r="AY192" s="161" t="s">
        <v>148</v>
      </c>
    </row>
    <row r="193" spans="1:65" s="13" customFormat="1" ht="10.199999999999999">
      <c r="B193" s="159"/>
      <c r="D193" s="160" t="s">
        <v>156</v>
      </c>
      <c r="E193" s="161" t="s">
        <v>1</v>
      </c>
      <c r="F193" s="162" t="s">
        <v>617</v>
      </c>
      <c r="H193" s="163">
        <v>912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156</v>
      </c>
      <c r="AU193" s="161" t="s">
        <v>83</v>
      </c>
      <c r="AV193" s="13" t="s">
        <v>83</v>
      </c>
      <c r="AW193" s="13" t="s">
        <v>31</v>
      </c>
      <c r="AX193" s="13" t="s">
        <v>73</v>
      </c>
      <c r="AY193" s="161" t="s">
        <v>148</v>
      </c>
    </row>
    <row r="194" spans="1:65" s="13" customFormat="1" ht="10.199999999999999">
      <c r="B194" s="159"/>
      <c r="D194" s="160" t="s">
        <v>156</v>
      </c>
      <c r="E194" s="161" t="s">
        <v>1</v>
      </c>
      <c r="F194" s="162" t="s">
        <v>620</v>
      </c>
      <c r="H194" s="163">
        <v>1809.98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156</v>
      </c>
      <c r="AU194" s="161" t="s">
        <v>83</v>
      </c>
      <c r="AV194" s="13" t="s">
        <v>83</v>
      </c>
      <c r="AW194" s="13" t="s">
        <v>31</v>
      </c>
      <c r="AX194" s="13" t="s">
        <v>73</v>
      </c>
      <c r="AY194" s="161" t="s">
        <v>148</v>
      </c>
    </row>
    <row r="195" spans="1:65" s="14" customFormat="1" ht="10.199999999999999">
      <c r="B195" s="168"/>
      <c r="D195" s="160" t="s">
        <v>156</v>
      </c>
      <c r="E195" s="169" t="s">
        <v>1</v>
      </c>
      <c r="F195" s="170" t="s">
        <v>182</v>
      </c>
      <c r="H195" s="171">
        <v>2823.57</v>
      </c>
      <c r="I195" s="172"/>
      <c r="L195" s="168"/>
      <c r="M195" s="173"/>
      <c r="N195" s="174"/>
      <c r="O195" s="174"/>
      <c r="P195" s="174"/>
      <c r="Q195" s="174"/>
      <c r="R195" s="174"/>
      <c r="S195" s="174"/>
      <c r="T195" s="175"/>
      <c r="AT195" s="169" t="s">
        <v>156</v>
      </c>
      <c r="AU195" s="169" t="s">
        <v>83</v>
      </c>
      <c r="AV195" s="14" t="s">
        <v>154</v>
      </c>
      <c r="AW195" s="14" t="s">
        <v>31</v>
      </c>
      <c r="AX195" s="14" t="s">
        <v>81</v>
      </c>
      <c r="AY195" s="169" t="s">
        <v>148</v>
      </c>
    </row>
    <row r="196" spans="1:65" s="2" customFormat="1" ht="24.15" customHeight="1">
      <c r="A196" s="32"/>
      <c r="B196" s="144"/>
      <c r="C196" s="145" t="s">
        <v>254</v>
      </c>
      <c r="D196" s="145" t="s">
        <v>150</v>
      </c>
      <c r="E196" s="146" t="s">
        <v>624</v>
      </c>
      <c r="F196" s="147" t="s">
        <v>625</v>
      </c>
      <c r="G196" s="148" t="s">
        <v>165</v>
      </c>
      <c r="H196" s="149">
        <v>1090.95</v>
      </c>
      <c r="I196" s="150"/>
      <c r="J196" s="151">
        <f>ROUND(I196*H196,2)</f>
        <v>0</v>
      </c>
      <c r="K196" s="152"/>
      <c r="L196" s="33"/>
      <c r="M196" s="153" t="s">
        <v>1</v>
      </c>
      <c r="N196" s="154" t="s">
        <v>38</v>
      </c>
      <c r="O196" s="58"/>
      <c r="P196" s="155">
        <f>O196*H196</f>
        <v>0</v>
      </c>
      <c r="Q196" s="155">
        <v>0</v>
      </c>
      <c r="R196" s="155">
        <f>Q196*H196</f>
        <v>0</v>
      </c>
      <c r="S196" s="155">
        <v>0</v>
      </c>
      <c r="T196" s="156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7" t="s">
        <v>154</v>
      </c>
      <c r="AT196" s="157" t="s">
        <v>150</v>
      </c>
      <c r="AU196" s="157" t="s">
        <v>83</v>
      </c>
      <c r="AY196" s="17" t="s">
        <v>148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7" t="s">
        <v>81</v>
      </c>
      <c r="BK196" s="158">
        <f>ROUND(I196*H196,2)</f>
        <v>0</v>
      </c>
      <c r="BL196" s="17" t="s">
        <v>154</v>
      </c>
      <c r="BM196" s="157" t="s">
        <v>626</v>
      </c>
    </row>
    <row r="197" spans="1:65" s="13" customFormat="1" ht="10.199999999999999">
      <c r="B197" s="159"/>
      <c r="D197" s="160" t="s">
        <v>156</v>
      </c>
      <c r="E197" s="161" t="s">
        <v>1</v>
      </c>
      <c r="F197" s="162" t="s">
        <v>627</v>
      </c>
      <c r="H197" s="163">
        <v>15.5</v>
      </c>
      <c r="I197" s="164"/>
      <c r="L197" s="159"/>
      <c r="M197" s="165"/>
      <c r="N197" s="166"/>
      <c r="O197" s="166"/>
      <c r="P197" s="166"/>
      <c r="Q197" s="166"/>
      <c r="R197" s="166"/>
      <c r="S197" s="166"/>
      <c r="T197" s="167"/>
      <c r="AT197" s="161" t="s">
        <v>156</v>
      </c>
      <c r="AU197" s="161" t="s">
        <v>83</v>
      </c>
      <c r="AV197" s="13" t="s">
        <v>83</v>
      </c>
      <c r="AW197" s="13" t="s">
        <v>31</v>
      </c>
      <c r="AX197" s="13" t="s">
        <v>73</v>
      </c>
      <c r="AY197" s="161" t="s">
        <v>148</v>
      </c>
    </row>
    <row r="198" spans="1:65" s="13" customFormat="1" ht="10.199999999999999">
      <c r="B198" s="159"/>
      <c r="D198" s="160" t="s">
        <v>156</v>
      </c>
      <c r="E198" s="161" t="s">
        <v>1</v>
      </c>
      <c r="F198" s="162" t="s">
        <v>628</v>
      </c>
      <c r="H198" s="163">
        <v>17</v>
      </c>
      <c r="I198" s="164"/>
      <c r="L198" s="159"/>
      <c r="M198" s="165"/>
      <c r="N198" s="166"/>
      <c r="O198" s="166"/>
      <c r="P198" s="166"/>
      <c r="Q198" s="166"/>
      <c r="R198" s="166"/>
      <c r="S198" s="166"/>
      <c r="T198" s="167"/>
      <c r="AT198" s="161" t="s">
        <v>156</v>
      </c>
      <c r="AU198" s="161" t="s">
        <v>83</v>
      </c>
      <c r="AV198" s="13" t="s">
        <v>83</v>
      </c>
      <c r="AW198" s="13" t="s">
        <v>31</v>
      </c>
      <c r="AX198" s="13" t="s">
        <v>73</v>
      </c>
      <c r="AY198" s="161" t="s">
        <v>148</v>
      </c>
    </row>
    <row r="199" spans="1:65" s="13" customFormat="1" ht="10.199999999999999">
      <c r="B199" s="159"/>
      <c r="D199" s="160" t="s">
        <v>156</v>
      </c>
      <c r="E199" s="161" t="s">
        <v>1</v>
      </c>
      <c r="F199" s="162" t="s">
        <v>629</v>
      </c>
      <c r="H199" s="163">
        <v>7.8000000000000007</v>
      </c>
      <c r="I199" s="164"/>
      <c r="L199" s="159"/>
      <c r="M199" s="165"/>
      <c r="N199" s="166"/>
      <c r="O199" s="166"/>
      <c r="P199" s="166"/>
      <c r="Q199" s="166"/>
      <c r="R199" s="166"/>
      <c r="S199" s="166"/>
      <c r="T199" s="167"/>
      <c r="AT199" s="161" t="s">
        <v>156</v>
      </c>
      <c r="AU199" s="161" t="s">
        <v>83</v>
      </c>
      <c r="AV199" s="13" t="s">
        <v>83</v>
      </c>
      <c r="AW199" s="13" t="s">
        <v>31</v>
      </c>
      <c r="AX199" s="13" t="s">
        <v>73</v>
      </c>
      <c r="AY199" s="161" t="s">
        <v>148</v>
      </c>
    </row>
    <row r="200" spans="1:65" s="15" customFormat="1" ht="10.199999999999999">
      <c r="B200" s="187"/>
      <c r="D200" s="160" t="s">
        <v>156</v>
      </c>
      <c r="E200" s="188" t="s">
        <v>1</v>
      </c>
      <c r="F200" s="189" t="s">
        <v>286</v>
      </c>
      <c r="H200" s="190">
        <v>40.299999999999997</v>
      </c>
      <c r="I200" s="191"/>
      <c r="L200" s="187"/>
      <c r="M200" s="192"/>
      <c r="N200" s="193"/>
      <c r="O200" s="193"/>
      <c r="P200" s="193"/>
      <c r="Q200" s="193"/>
      <c r="R200" s="193"/>
      <c r="S200" s="193"/>
      <c r="T200" s="194"/>
      <c r="AT200" s="188" t="s">
        <v>156</v>
      </c>
      <c r="AU200" s="188" t="s">
        <v>83</v>
      </c>
      <c r="AV200" s="15" t="s">
        <v>162</v>
      </c>
      <c r="AW200" s="15" t="s">
        <v>31</v>
      </c>
      <c r="AX200" s="15" t="s">
        <v>73</v>
      </c>
      <c r="AY200" s="188" t="s">
        <v>148</v>
      </c>
    </row>
    <row r="201" spans="1:65" s="13" customFormat="1" ht="10.199999999999999">
      <c r="B201" s="159"/>
      <c r="D201" s="160" t="s">
        <v>156</v>
      </c>
      <c r="E201" s="161" t="s">
        <v>1</v>
      </c>
      <c r="F201" s="162" t="s">
        <v>588</v>
      </c>
      <c r="H201" s="163">
        <v>13.75</v>
      </c>
      <c r="I201" s="164"/>
      <c r="L201" s="159"/>
      <c r="M201" s="165"/>
      <c r="N201" s="166"/>
      <c r="O201" s="166"/>
      <c r="P201" s="166"/>
      <c r="Q201" s="166"/>
      <c r="R201" s="166"/>
      <c r="S201" s="166"/>
      <c r="T201" s="167"/>
      <c r="AT201" s="161" t="s">
        <v>156</v>
      </c>
      <c r="AU201" s="161" t="s">
        <v>83</v>
      </c>
      <c r="AV201" s="13" t="s">
        <v>83</v>
      </c>
      <c r="AW201" s="13" t="s">
        <v>31</v>
      </c>
      <c r="AX201" s="13" t="s">
        <v>73</v>
      </c>
      <c r="AY201" s="161" t="s">
        <v>148</v>
      </c>
    </row>
    <row r="202" spans="1:65" s="13" customFormat="1" ht="10.199999999999999">
      <c r="B202" s="159"/>
      <c r="D202" s="160" t="s">
        <v>156</v>
      </c>
      <c r="E202" s="161" t="s">
        <v>1</v>
      </c>
      <c r="F202" s="162" t="s">
        <v>588</v>
      </c>
      <c r="H202" s="163">
        <v>13.75</v>
      </c>
      <c r="I202" s="164"/>
      <c r="L202" s="159"/>
      <c r="M202" s="165"/>
      <c r="N202" s="166"/>
      <c r="O202" s="166"/>
      <c r="P202" s="166"/>
      <c r="Q202" s="166"/>
      <c r="R202" s="166"/>
      <c r="S202" s="166"/>
      <c r="T202" s="167"/>
      <c r="AT202" s="161" t="s">
        <v>156</v>
      </c>
      <c r="AU202" s="161" t="s">
        <v>83</v>
      </c>
      <c r="AV202" s="13" t="s">
        <v>83</v>
      </c>
      <c r="AW202" s="13" t="s">
        <v>31</v>
      </c>
      <c r="AX202" s="13" t="s">
        <v>73</v>
      </c>
      <c r="AY202" s="161" t="s">
        <v>148</v>
      </c>
    </row>
    <row r="203" spans="1:65" s="13" customFormat="1" ht="10.199999999999999">
      <c r="B203" s="159"/>
      <c r="D203" s="160" t="s">
        <v>156</v>
      </c>
      <c r="E203" s="161" t="s">
        <v>1</v>
      </c>
      <c r="F203" s="162" t="s">
        <v>589</v>
      </c>
      <c r="H203" s="163">
        <v>2.25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156</v>
      </c>
      <c r="AU203" s="161" t="s">
        <v>83</v>
      </c>
      <c r="AV203" s="13" t="s">
        <v>83</v>
      </c>
      <c r="AW203" s="13" t="s">
        <v>31</v>
      </c>
      <c r="AX203" s="13" t="s">
        <v>73</v>
      </c>
      <c r="AY203" s="161" t="s">
        <v>148</v>
      </c>
    </row>
    <row r="204" spans="1:65" s="13" customFormat="1" ht="10.199999999999999">
      <c r="B204" s="159"/>
      <c r="D204" s="160" t="s">
        <v>156</v>
      </c>
      <c r="E204" s="161" t="s">
        <v>1</v>
      </c>
      <c r="F204" s="162" t="s">
        <v>590</v>
      </c>
      <c r="H204" s="163">
        <v>0.25</v>
      </c>
      <c r="I204" s="164"/>
      <c r="L204" s="159"/>
      <c r="M204" s="165"/>
      <c r="N204" s="166"/>
      <c r="O204" s="166"/>
      <c r="P204" s="166"/>
      <c r="Q204" s="166"/>
      <c r="R204" s="166"/>
      <c r="S204" s="166"/>
      <c r="T204" s="167"/>
      <c r="AT204" s="161" t="s">
        <v>156</v>
      </c>
      <c r="AU204" s="161" t="s">
        <v>83</v>
      </c>
      <c r="AV204" s="13" t="s">
        <v>83</v>
      </c>
      <c r="AW204" s="13" t="s">
        <v>31</v>
      </c>
      <c r="AX204" s="13" t="s">
        <v>73</v>
      </c>
      <c r="AY204" s="161" t="s">
        <v>148</v>
      </c>
    </row>
    <row r="205" spans="1:65" s="13" customFormat="1" ht="10.199999999999999">
      <c r="B205" s="159"/>
      <c r="D205" s="160" t="s">
        <v>156</v>
      </c>
      <c r="E205" s="161" t="s">
        <v>1</v>
      </c>
      <c r="F205" s="162" t="s">
        <v>591</v>
      </c>
      <c r="H205" s="163">
        <v>191.75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156</v>
      </c>
      <c r="AU205" s="161" t="s">
        <v>83</v>
      </c>
      <c r="AV205" s="13" t="s">
        <v>83</v>
      </c>
      <c r="AW205" s="13" t="s">
        <v>31</v>
      </c>
      <c r="AX205" s="13" t="s">
        <v>73</v>
      </c>
      <c r="AY205" s="161" t="s">
        <v>148</v>
      </c>
    </row>
    <row r="206" spans="1:65" s="13" customFormat="1" ht="10.199999999999999">
      <c r="B206" s="159"/>
      <c r="D206" s="160" t="s">
        <v>156</v>
      </c>
      <c r="E206" s="161" t="s">
        <v>1</v>
      </c>
      <c r="F206" s="162" t="s">
        <v>592</v>
      </c>
      <c r="H206" s="163">
        <v>11.399999999999999</v>
      </c>
      <c r="I206" s="164"/>
      <c r="L206" s="159"/>
      <c r="M206" s="165"/>
      <c r="N206" s="166"/>
      <c r="O206" s="166"/>
      <c r="P206" s="166"/>
      <c r="Q206" s="166"/>
      <c r="R206" s="166"/>
      <c r="S206" s="166"/>
      <c r="T206" s="167"/>
      <c r="AT206" s="161" t="s">
        <v>156</v>
      </c>
      <c r="AU206" s="161" t="s">
        <v>83</v>
      </c>
      <c r="AV206" s="13" t="s">
        <v>83</v>
      </c>
      <c r="AW206" s="13" t="s">
        <v>31</v>
      </c>
      <c r="AX206" s="13" t="s">
        <v>73</v>
      </c>
      <c r="AY206" s="161" t="s">
        <v>148</v>
      </c>
    </row>
    <row r="207" spans="1:65" s="13" customFormat="1" ht="10.199999999999999">
      <c r="B207" s="159"/>
      <c r="D207" s="160" t="s">
        <v>156</v>
      </c>
      <c r="E207" s="161" t="s">
        <v>1</v>
      </c>
      <c r="F207" s="162" t="s">
        <v>593</v>
      </c>
      <c r="H207" s="163">
        <v>3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156</v>
      </c>
      <c r="AU207" s="161" t="s">
        <v>83</v>
      </c>
      <c r="AV207" s="13" t="s">
        <v>83</v>
      </c>
      <c r="AW207" s="13" t="s">
        <v>31</v>
      </c>
      <c r="AX207" s="13" t="s">
        <v>73</v>
      </c>
      <c r="AY207" s="161" t="s">
        <v>148</v>
      </c>
    </row>
    <row r="208" spans="1:65" s="13" customFormat="1" ht="10.199999999999999">
      <c r="B208" s="159"/>
      <c r="D208" s="160" t="s">
        <v>156</v>
      </c>
      <c r="E208" s="161" t="s">
        <v>1</v>
      </c>
      <c r="F208" s="162" t="s">
        <v>594</v>
      </c>
      <c r="H208" s="163">
        <v>3.125</v>
      </c>
      <c r="I208" s="164"/>
      <c r="L208" s="159"/>
      <c r="M208" s="165"/>
      <c r="N208" s="166"/>
      <c r="O208" s="166"/>
      <c r="P208" s="166"/>
      <c r="Q208" s="166"/>
      <c r="R208" s="166"/>
      <c r="S208" s="166"/>
      <c r="T208" s="167"/>
      <c r="AT208" s="161" t="s">
        <v>156</v>
      </c>
      <c r="AU208" s="161" t="s">
        <v>83</v>
      </c>
      <c r="AV208" s="13" t="s">
        <v>83</v>
      </c>
      <c r="AW208" s="13" t="s">
        <v>31</v>
      </c>
      <c r="AX208" s="13" t="s">
        <v>73</v>
      </c>
      <c r="AY208" s="161" t="s">
        <v>148</v>
      </c>
    </row>
    <row r="209" spans="1:65" s="13" customFormat="1" ht="10.199999999999999">
      <c r="B209" s="159"/>
      <c r="D209" s="160" t="s">
        <v>156</v>
      </c>
      <c r="E209" s="161" t="s">
        <v>1</v>
      </c>
      <c r="F209" s="162" t="s">
        <v>595</v>
      </c>
      <c r="H209" s="163">
        <v>5.6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156</v>
      </c>
      <c r="AU209" s="161" t="s">
        <v>83</v>
      </c>
      <c r="AV209" s="13" t="s">
        <v>83</v>
      </c>
      <c r="AW209" s="13" t="s">
        <v>31</v>
      </c>
      <c r="AX209" s="13" t="s">
        <v>73</v>
      </c>
      <c r="AY209" s="161" t="s">
        <v>148</v>
      </c>
    </row>
    <row r="210" spans="1:65" s="13" customFormat="1" ht="10.199999999999999">
      <c r="B210" s="159"/>
      <c r="D210" s="160" t="s">
        <v>156</v>
      </c>
      <c r="E210" s="161" t="s">
        <v>1</v>
      </c>
      <c r="F210" s="162" t="s">
        <v>596</v>
      </c>
      <c r="H210" s="163">
        <v>390</v>
      </c>
      <c r="I210" s="164"/>
      <c r="L210" s="159"/>
      <c r="M210" s="165"/>
      <c r="N210" s="166"/>
      <c r="O210" s="166"/>
      <c r="P210" s="166"/>
      <c r="Q210" s="166"/>
      <c r="R210" s="166"/>
      <c r="S210" s="166"/>
      <c r="T210" s="167"/>
      <c r="AT210" s="161" t="s">
        <v>156</v>
      </c>
      <c r="AU210" s="161" t="s">
        <v>83</v>
      </c>
      <c r="AV210" s="13" t="s">
        <v>83</v>
      </c>
      <c r="AW210" s="13" t="s">
        <v>31</v>
      </c>
      <c r="AX210" s="13" t="s">
        <v>73</v>
      </c>
      <c r="AY210" s="161" t="s">
        <v>148</v>
      </c>
    </row>
    <row r="211" spans="1:65" s="13" customFormat="1" ht="10.199999999999999">
      <c r="B211" s="159"/>
      <c r="D211" s="160" t="s">
        <v>156</v>
      </c>
      <c r="E211" s="161" t="s">
        <v>1</v>
      </c>
      <c r="F211" s="162" t="s">
        <v>597</v>
      </c>
      <c r="H211" s="163">
        <v>263.25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156</v>
      </c>
      <c r="AU211" s="161" t="s">
        <v>83</v>
      </c>
      <c r="AV211" s="13" t="s">
        <v>83</v>
      </c>
      <c r="AW211" s="13" t="s">
        <v>31</v>
      </c>
      <c r="AX211" s="13" t="s">
        <v>73</v>
      </c>
      <c r="AY211" s="161" t="s">
        <v>148</v>
      </c>
    </row>
    <row r="212" spans="1:65" s="13" customFormat="1" ht="10.199999999999999">
      <c r="B212" s="159"/>
      <c r="D212" s="160" t="s">
        <v>156</v>
      </c>
      <c r="E212" s="161" t="s">
        <v>1</v>
      </c>
      <c r="F212" s="162" t="s">
        <v>598</v>
      </c>
      <c r="H212" s="163">
        <v>1</v>
      </c>
      <c r="I212" s="164"/>
      <c r="L212" s="159"/>
      <c r="M212" s="165"/>
      <c r="N212" s="166"/>
      <c r="O212" s="166"/>
      <c r="P212" s="166"/>
      <c r="Q212" s="166"/>
      <c r="R212" s="166"/>
      <c r="S212" s="166"/>
      <c r="T212" s="167"/>
      <c r="AT212" s="161" t="s">
        <v>156</v>
      </c>
      <c r="AU212" s="161" t="s">
        <v>83</v>
      </c>
      <c r="AV212" s="13" t="s">
        <v>83</v>
      </c>
      <c r="AW212" s="13" t="s">
        <v>31</v>
      </c>
      <c r="AX212" s="13" t="s">
        <v>73</v>
      </c>
      <c r="AY212" s="161" t="s">
        <v>148</v>
      </c>
    </row>
    <row r="213" spans="1:65" s="13" customFormat="1" ht="10.199999999999999">
      <c r="B213" s="159"/>
      <c r="D213" s="160" t="s">
        <v>156</v>
      </c>
      <c r="E213" s="161" t="s">
        <v>1</v>
      </c>
      <c r="F213" s="162" t="s">
        <v>599</v>
      </c>
      <c r="H213" s="163">
        <v>6.25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156</v>
      </c>
      <c r="AU213" s="161" t="s">
        <v>83</v>
      </c>
      <c r="AV213" s="13" t="s">
        <v>83</v>
      </c>
      <c r="AW213" s="13" t="s">
        <v>31</v>
      </c>
      <c r="AX213" s="13" t="s">
        <v>73</v>
      </c>
      <c r="AY213" s="161" t="s">
        <v>148</v>
      </c>
    </row>
    <row r="214" spans="1:65" s="13" customFormat="1" ht="10.199999999999999">
      <c r="B214" s="159"/>
      <c r="D214" s="160" t="s">
        <v>156</v>
      </c>
      <c r="E214" s="161" t="s">
        <v>1</v>
      </c>
      <c r="F214" s="162" t="s">
        <v>600</v>
      </c>
      <c r="H214" s="163">
        <v>56.55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156</v>
      </c>
      <c r="AU214" s="161" t="s">
        <v>83</v>
      </c>
      <c r="AV214" s="13" t="s">
        <v>83</v>
      </c>
      <c r="AW214" s="13" t="s">
        <v>31</v>
      </c>
      <c r="AX214" s="13" t="s">
        <v>73</v>
      </c>
      <c r="AY214" s="161" t="s">
        <v>148</v>
      </c>
    </row>
    <row r="215" spans="1:65" s="13" customFormat="1" ht="10.199999999999999">
      <c r="B215" s="159"/>
      <c r="D215" s="160" t="s">
        <v>156</v>
      </c>
      <c r="E215" s="161" t="s">
        <v>1</v>
      </c>
      <c r="F215" s="162" t="s">
        <v>601</v>
      </c>
      <c r="H215" s="163">
        <v>53.625</v>
      </c>
      <c r="I215" s="164"/>
      <c r="L215" s="159"/>
      <c r="M215" s="165"/>
      <c r="N215" s="166"/>
      <c r="O215" s="166"/>
      <c r="P215" s="166"/>
      <c r="Q215" s="166"/>
      <c r="R215" s="166"/>
      <c r="S215" s="166"/>
      <c r="T215" s="167"/>
      <c r="AT215" s="161" t="s">
        <v>156</v>
      </c>
      <c r="AU215" s="161" t="s">
        <v>83</v>
      </c>
      <c r="AV215" s="13" t="s">
        <v>83</v>
      </c>
      <c r="AW215" s="13" t="s">
        <v>31</v>
      </c>
      <c r="AX215" s="13" t="s">
        <v>73</v>
      </c>
      <c r="AY215" s="161" t="s">
        <v>148</v>
      </c>
    </row>
    <row r="216" spans="1:65" s="13" customFormat="1" ht="10.199999999999999">
      <c r="B216" s="159"/>
      <c r="D216" s="160" t="s">
        <v>156</v>
      </c>
      <c r="E216" s="161" t="s">
        <v>1</v>
      </c>
      <c r="F216" s="162" t="s">
        <v>602</v>
      </c>
      <c r="H216" s="163">
        <v>7.5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156</v>
      </c>
      <c r="AU216" s="161" t="s">
        <v>83</v>
      </c>
      <c r="AV216" s="13" t="s">
        <v>83</v>
      </c>
      <c r="AW216" s="13" t="s">
        <v>31</v>
      </c>
      <c r="AX216" s="13" t="s">
        <v>73</v>
      </c>
      <c r="AY216" s="161" t="s">
        <v>148</v>
      </c>
    </row>
    <row r="217" spans="1:65" s="13" customFormat="1" ht="10.199999999999999">
      <c r="B217" s="159"/>
      <c r="D217" s="160" t="s">
        <v>156</v>
      </c>
      <c r="E217" s="161" t="s">
        <v>1</v>
      </c>
      <c r="F217" s="162" t="s">
        <v>603</v>
      </c>
      <c r="H217" s="163">
        <v>1.35</v>
      </c>
      <c r="I217" s="164"/>
      <c r="L217" s="159"/>
      <c r="M217" s="165"/>
      <c r="N217" s="166"/>
      <c r="O217" s="166"/>
      <c r="P217" s="166"/>
      <c r="Q217" s="166"/>
      <c r="R217" s="166"/>
      <c r="S217" s="166"/>
      <c r="T217" s="167"/>
      <c r="AT217" s="161" t="s">
        <v>156</v>
      </c>
      <c r="AU217" s="161" t="s">
        <v>83</v>
      </c>
      <c r="AV217" s="13" t="s">
        <v>83</v>
      </c>
      <c r="AW217" s="13" t="s">
        <v>31</v>
      </c>
      <c r="AX217" s="13" t="s">
        <v>73</v>
      </c>
      <c r="AY217" s="161" t="s">
        <v>148</v>
      </c>
    </row>
    <row r="218" spans="1:65" s="13" customFormat="1" ht="10.199999999999999">
      <c r="B218" s="159"/>
      <c r="D218" s="160" t="s">
        <v>156</v>
      </c>
      <c r="E218" s="161" t="s">
        <v>1</v>
      </c>
      <c r="F218" s="162" t="s">
        <v>588</v>
      </c>
      <c r="H218" s="163">
        <v>13.75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156</v>
      </c>
      <c r="AU218" s="161" t="s">
        <v>83</v>
      </c>
      <c r="AV218" s="13" t="s">
        <v>83</v>
      </c>
      <c r="AW218" s="13" t="s">
        <v>31</v>
      </c>
      <c r="AX218" s="13" t="s">
        <v>73</v>
      </c>
      <c r="AY218" s="161" t="s">
        <v>148</v>
      </c>
    </row>
    <row r="219" spans="1:65" s="13" customFormat="1" ht="10.199999999999999">
      <c r="B219" s="159"/>
      <c r="D219" s="160" t="s">
        <v>156</v>
      </c>
      <c r="E219" s="161" t="s">
        <v>1</v>
      </c>
      <c r="F219" s="162" t="s">
        <v>604</v>
      </c>
      <c r="H219" s="163">
        <v>12.5</v>
      </c>
      <c r="I219" s="164"/>
      <c r="L219" s="159"/>
      <c r="M219" s="165"/>
      <c r="N219" s="166"/>
      <c r="O219" s="166"/>
      <c r="P219" s="166"/>
      <c r="Q219" s="166"/>
      <c r="R219" s="166"/>
      <c r="S219" s="166"/>
      <c r="T219" s="167"/>
      <c r="AT219" s="161" t="s">
        <v>156</v>
      </c>
      <c r="AU219" s="161" t="s">
        <v>83</v>
      </c>
      <c r="AV219" s="13" t="s">
        <v>83</v>
      </c>
      <c r="AW219" s="13" t="s">
        <v>31</v>
      </c>
      <c r="AX219" s="13" t="s">
        <v>73</v>
      </c>
      <c r="AY219" s="161" t="s">
        <v>148</v>
      </c>
    </row>
    <row r="220" spans="1:65" s="15" customFormat="1" ht="10.199999999999999">
      <c r="B220" s="187"/>
      <c r="D220" s="160" t="s">
        <v>156</v>
      </c>
      <c r="E220" s="188" t="s">
        <v>1</v>
      </c>
      <c r="F220" s="189" t="s">
        <v>286</v>
      </c>
      <c r="H220" s="190">
        <v>1050.6499999999999</v>
      </c>
      <c r="I220" s="191"/>
      <c r="L220" s="187"/>
      <c r="M220" s="192"/>
      <c r="N220" s="193"/>
      <c r="O220" s="193"/>
      <c r="P220" s="193"/>
      <c r="Q220" s="193"/>
      <c r="R220" s="193"/>
      <c r="S220" s="193"/>
      <c r="T220" s="194"/>
      <c r="AT220" s="188" t="s">
        <v>156</v>
      </c>
      <c r="AU220" s="188" t="s">
        <v>83</v>
      </c>
      <c r="AV220" s="15" t="s">
        <v>162</v>
      </c>
      <c r="AW220" s="15" t="s">
        <v>31</v>
      </c>
      <c r="AX220" s="15" t="s">
        <v>73</v>
      </c>
      <c r="AY220" s="188" t="s">
        <v>148</v>
      </c>
    </row>
    <row r="221" spans="1:65" s="14" customFormat="1" ht="10.199999999999999">
      <c r="B221" s="168"/>
      <c r="D221" s="160" t="s">
        <v>156</v>
      </c>
      <c r="E221" s="169" t="s">
        <v>1</v>
      </c>
      <c r="F221" s="170" t="s">
        <v>182</v>
      </c>
      <c r="H221" s="171">
        <v>1090.9499999999998</v>
      </c>
      <c r="I221" s="172"/>
      <c r="L221" s="168"/>
      <c r="M221" s="173"/>
      <c r="N221" s="174"/>
      <c r="O221" s="174"/>
      <c r="P221" s="174"/>
      <c r="Q221" s="174"/>
      <c r="R221" s="174"/>
      <c r="S221" s="174"/>
      <c r="T221" s="175"/>
      <c r="AT221" s="169" t="s">
        <v>156</v>
      </c>
      <c r="AU221" s="169" t="s">
        <v>83</v>
      </c>
      <c r="AV221" s="14" t="s">
        <v>154</v>
      </c>
      <c r="AW221" s="14" t="s">
        <v>31</v>
      </c>
      <c r="AX221" s="14" t="s">
        <v>81</v>
      </c>
      <c r="AY221" s="169" t="s">
        <v>148</v>
      </c>
    </row>
    <row r="222" spans="1:65" s="2" customFormat="1" ht="16.5" customHeight="1">
      <c r="A222" s="32"/>
      <c r="B222" s="144"/>
      <c r="C222" s="176" t="s">
        <v>260</v>
      </c>
      <c r="D222" s="176" t="s">
        <v>267</v>
      </c>
      <c r="E222" s="177" t="s">
        <v>630</v>
      </c>
      <c r="F222" s="178" t="s">
        <v>631</v>
      </c>
      <c r="G222" s="179" t="s">
        <v>257</v>
      </c>
      <c r="H222" s="180">
        <v>1891.17</v>
      </c>
      <c r="I222" s="181"/>
      <c r="J222" s="182">
        <f>ROUND(I222*H222,2)</f>
        <v>0</v>
      </c>
      <c r="K222" s="183"/>
      <c r="L222" s="184"/>
      <c r="M222" s="185" t="s">
        <v>1</v>
      </c>
      <c r="N222" s="186" t="s">
        <v>38</v>
      </c>
      <c r="O222" s="58"/>
      <c r="P222" s="155">
        <f>O222*H222</f>
        <v>0</v>
      </c>
      <c r="Q222" s="155">
        <v>1</v>
      </c>
      <c r="R222" s="155">
        <f>Q222*H222</f>
        <v>1891.17</v>
      </c>
      <c r="S222" s="155">
        <v>0</v>
      </c>
      <c r="T222" s="15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230</v>
      </c>
      <c r="AT222" s="157" t="s">
        <v>267</v>
      </c>
      <c r="AU222" s="157" t="s">
        <v>83</v>
      </c>
      <c r="AY222" s="17" t="s">
        <v>148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7" t="s">
        <v>81</v>
      </c>
      <c r="BK222" s="158">
        <f>ROUND(I222*H222,2)</f>
        <v>0</v>
      </c>
      <c r="BL222" s="17" t="s">
        <v>154</v>
      </c>
      <c r="BM222" s="157" t="s">
        <v>632</v>
      </c>
    </row>
    <row r="223" spans="1:65" s="13" customFormat="1" ht="10.199999999999999">
      <c r="B223" s="159"/>
      <c r="D223" s="160" t="s">
        <v>156</v>
      </c>
      <c r="E223" s="161" t="s">
        <v>1</v>
      </c>
      <c r="F223" s="162" t="s">
        <v>588</v>
      </c>
      <c r="H223" s="163">
        <v>13.75</v>
      </c>
      <c r="I223" s="164"/>
      <c r="L223" s="159"/>
      <c r="M223" s="165"/>
      <c r="N223" s="166"/>
      <c r="O223" s="166"/>
      <c r="P223" s="166"/>
      <c r="Q223" s="166"/>
      <c r="R223" s="166"/>
      <c r="S223" s="166"/>
      <c r="T223" s="167"/>
      <c r="AT223" s="161" t="s">
        <v>156</v>
      </c>
      <c r="AU223" s="161" t="s">
        <v>83</v>
      </c>
      <c r="AV223" s="13" t="s">
        <v>83</v>
      </c>
      <c r="AW223" s="13" t="s">
        <v>31</v>
      </c>
      <c r="AX223" s="13" t="s">
        <v>73</v>
      </c>
      <c r="AY223" s="161" t="s">
        <v>148</v>
      </c>
    </row>
    <row r="224" spans="1:65" s="13" customFormat="1" ht="10.199999999999999">
      <c r="B224" s="159"/>
      <c r="D224" s="160" t="s">
        <v>156</v>
      </c>
      <c r="E224" s="161" t="s">
        <v>1</v>
      </c>
      <c r="F224" s="162" t="s">
        <v>588</v>
      </c>
      <c r="H224" s="163">
        <v>13.75</v>
      </c>
      <c r="I224" s="164"/>
      <c r="L224" s="159"/>
      <c r="M224" s="165"/>
      <c r="N224" s="166"/>
      <c r="O224" s="166"/>
      <c r="P224" s="166"/>
      <c r="Q224" s="166"/>
      <c r="R224" s="166"/>
      <c r="S224" s="166"/>
      <c r="T224" s="167"/>
      <c r="AT224" s="161" t="s">
        <v>156</v>
      </c>
      <c r="AU224" s="161" t="s">
        <v>83</v>
      </c>
      <c r="AV224" s="13" t="s">
        <v>83</v>
      </c>
      <c r="AW224" s="13" t="s">
        <v>31</v>
      </c>
      <c r="AX224" s="13" t="s">
        <v>73</v>
      </c>
      <c r="AY224" s="161" t="s">
        <v>148</v>
      </c>
    </row>
    <row r="225" spans="2:51" s="13" customFormat="1" ht="10.199999999999999">
      <c r="B225" s="159"/>
      <c r="D225" s="160" t="s">
        <v>156</v>
      </c>
      <c r="E225" s="161" t="s">
        <v>1</v>
      </c>
      <c r="F225" s="162" t="s">
        <v>589</v>
      </c>
      <c r="H225" s="163">
        <v>2.25</v>
      </c>
      <c r="I225" s="164"/>
      <c r="L225" s="159"/>
      <c r="M225" s="165"/>
      <c r="N225" s="166"/>
      <c r="O225" s="166"/>
      <c r="P225" s="166"/>
      <c r="Q225" s="166"/>
      <c r="R225" s="166"/>
      <c r="S225" s="166"/>
      <c r="T225" s="167"/>
      <c r="AT225" s="161" t="s">
        <v>156</v>
      </c>
      <c r="AU225" s="161" t="s">
        <v>83</v>
      </c>
      <c r="AV225" s="13" t="s">
        <v>83</v>
      </c>
      <c r="AW225" s="13" t="s">
        <v>31</v>
      </c>
      <c r="AX225" s="13" t="s">
        <v>73</v>
      </c>
      <c r="AY225" s="161" t="s">
        <v>148</v>
      </c>
    </row>
    <row r="226" spans="2:51" s="13" customFormat="1" ht="10.199999999999999">
      <c r="B226" s="159"/>
      <c r="D226" s="160" t="s">
        <v>156</v>
      </c>
      <c r="E226" s="161" t="s">
        <v>1</v>
      </c>
      <c r="F226" s="162" t="s">
        <v>590</v>
      </c>
      <c r="H226" s="163">
        <v>0.25</v>
      </c>
      <c r="I226" s="164"/>
      <c r="L226" s="159"/>
      <c r="M226" s="165"/>
      <c r="N226" s="166"/>
      <c r="O226" s="166"/>
      <c r="P226" s="166"/>
      <c r="Q226" s="166"/>
      <c r="R226" s="166"/>
      <c r="S226" s="166"/>
      <c r="T226" s="167"/>
      <c r="AT226" s="161" t="s">
        <v>156</v>
      </c>
      <c r="AU226" s="161" t="s">
        <v>83</v>
      </c>
      <c r="AV226" s="13" t="s">
        <v>83</v>
      </c>
      <c r="AW226" s="13" t="s">
        <v>31</v>
      </c>
      <c r="AX226" s="13" t="s">
        <v>73</v>
      </c>
      <c r="AY226" s="161" t="s">
        <v>148</v>
      </c>
    </row>
    <row r="227" spans="2:51" s="13" customFormat="1" ht="10.199999999999999">
      <c r="B227" s="159"/>
      <c r="D227" s="160" t="s">
        <v>156</v>
      </c>
      <c r="E227" s="161" t="s">
        <v>1</v>
      </c>
      <c r="F227" s="162" t="s">
        <v>591</v>
      </c>
      <c r="H227" s="163">
        <v>191.75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156</v>
      </c>
      <c r="AU227" s="161" t="s">
        <v>83</v>
      </c>
      <c r="AV227" s="13" t="s">
        <v>83</v>
      </c>
      <c r="AW227" s="13" t="s">
        <v>31</v>
      </c>
      <c r="AX227" s="13" t="s">
        <v>73</v>
      </c>
      <c r="AY227" s="161" t="s">
        <v>148</v>
      </c>
    </row>
    <row r="228" spans="2:51" s="13" customFormat="1" ht="10.199999999999999">
      <c r="B228" s="159"/>
      <c r="D228" s="160" t="s">
        <v>156</v>
      </c>
      <c r="E228" s="161" t="s">
        <v>1</v>
      </c>
      <c r="F228" s="162" t="s">
        <v>592</v>
      </c>
      <c r="H228" s="163">
        <v>11.399999999999999</v>
      </c>
      <c r="I228" s="164"/>
      <c r="L228" s="159"/>
      <c r="M228" s="165"/>
      <c r="N228" s="166"/>
      <c r="O228" s="166"/>
      <c r="P228" s="166"/>
      <c r="Q228" s="166"/>
      <c r="R228" s="166"/>
      <c r="S228" s="166"/>
      <c r="T228" s="167"/>
      <c r="AT228" s="161" t="s">
        <v>156</v>
      </c>
      <c r="AU228" s="161" t="s">
        <v>83</v>
      </c>
      <c r="AV228" s="13" t="s">
        <v>83</v>
      </c>
      <c r="AW228" s="13" t="s">
        <v>31</v>
      </c>
      <c r="AX228" s="13" t="s">
        <v>73</v>
      </c>
      <c r="AY228" s="161" t="s">
        <v>148</v>
      </c>
    </row>
    <row r="229" spans="2:51" s="13" customFormat="1" ht="10.199999999999999">
      <c r="B229" s="159"/>
      <c r="D229" s="160" t="s">
        <v>156</v>
      </c>
      <c r="E229" s="161" t="s">
        <v>1</v>
      </c>
      <c r="F229" s="162" t="s">
        <v>593</v>
      </c>
      <c r="H229" s="163">
        <v>3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156</v>
      </c>
      <c r="AU229" s="161" t="s">
        <v>83</v>
      </c>
      <c r="AV229" s="13" t="s">
        <v>83</v>
      </c>
      <c r="AW229" s="13" t="s">
        <v>31</v>
      </c>
      <c r="AX229" s="13" t="s">
        <v>73</v>
      </c>
      <c r="AY229" s="161" t="s">
        <v>148</v>
      </c>
    </row>
    <row r="230" spans="2:51" s="13" customFormat="1" ht="10.199999999999999">
      <c r="B230" s="159"/>
      <c r="D230" s="160" t="s">
        <v>156</v>
      </c>
      <c r="E230" s="161" t="s">
        <v>1</v>
      </c>
      <c r="F230" s="162" t="s">
        <v>594</v>
      </c>
      <c r="H230" s="163">
        <v>3.125</v>
      </c>
      <c r="I230" s="164"/>
      <c r="L230" s="159"/>
      <c r="M230" s="165"/>
      <c r="N230" s="166"/>
      <c r="O230" s="166"/>
      <c r="P230" s="166"/>
      <c r="Q230" s="166"/>
      <c r="R230" s="166"/>
      <c r="S230" s="166"/>
      <c r="T230" s="167"/>
      <c r="AT230" s="161" t="s">
        <v>156</v>
      </c>
      <c r="AU230" s="161" t="s">
        <v>83</v>
      </c>
      <c r="AV230" s="13" t="s">
        <v>83</v>
      </c>
      <c r="AW230" s="13" t="s">
        <v>31</v>
      </c>
      <c r="AX230" s="13" t="s">
        <v>73</v>
      </c>
      <c r="AY230" s="161" t="s">
        <v>148</v>
      </c>
    </row>
    <row r="231" spans="2:51" s="13" customFormat="1" ht="10.199999999999999">
      <c r="B231" s="159"/>
      <c r="D231" s="160" t="s">
        <v>156</v>
      </c>
      <c r="E231" s="161" t="s">
        <v>1</v>
      </c>
      <c r="F231" s="162" t="s">
        <v>595</v>
      </c>
      <c r="H231" s="163">
        <v>5.6</v>
      </c>
      <c r="I231" s="164"/>
      <c r="L231" s="159"/>
      <c r="M231" s="165"/>
      <c r="N231" s="166"/>
      <c r="O231" s="166"/>
      <c r="P231" s="166"/>
      <c r="Q231" s="166"/>
      <c r="R231" s="166"/>
      <c r="S231" s="166"/>
      <c r="T231" s="167"/>
      <c r="AT231" s="161" t="s">
        <v>156</v>
      </c>
      <c r="AU231" s="161" t="s">
        <v>83</v>
      </c>
      <c r="AV231" s="13" t="s">
        <v>83</v>
      </c>
      <c r="AW231" s="13" t="s">
        <v>31</v>
      </c>
      <c r="AX231" s="13" t="s">
        <v>73</v>
      </c>
      <c r="AY231" s="161" t="s">
        <v>148</v>
      </c>
    </row>
    <row r="232" spans="2:51" s="13" customFormat="1" ht="10.199999999999999">
      <c r="B232" s="159"/>
      <c r="D232" s="160" t="s">
        <v>156</v>
      </c>
      <c r="E232" s="161" t="s">
        <v>1</v>
      </c>
      <c r="F232" s="162" t="s">
        <v>596</v>
      </c>
      <c r="H232" s="163">
        <v>390</v>
      </c>
      <c r="I232" s="164"/>
      <c r="L232" s="159"/>
      <c r="M232" s="165"/>
      <c r="N232" s="166"/>
      <c r="O232" s="166"/>
      <c r="P232" s="166"/>
      <c r="Q232" s="166"/>
      <c r="R232" s="166"/>
      <c r="S232" s="166"/>
      <c r="T232" s="167"/>
      <c r="AT232" s="161" t="s">
        <v>156</v>
      </c>
      <c r="AU232" s="161" t="s">
        <v>83</v>
      </c>
      <c r="AV232" s="13" t="s">
        <v>83</v>
      </c>
      <c r="AW232" s="13" t="s">
        <v>31</v>
      </c>
      <c r="AX232" s="13" t="s">
        <v>73</v>
      </c>
      <c r="AY232" s="161" t="s">
        <v>148</v>
      </c>
    </row>
    <row r="233" spans="2:51" s="13" customFormat="1" ht="10.199999999999999">
      <c r="B233" s="159"/>
      <c r="D233" s="160" t="s">
        <v>156</v>
      </c>
      <c r="E233" s="161" t="s">
        <v>1</v>
      </c>
      <c r="F233" s="162" t="s">
        <v>597</v>
      </c>
      <c r="H233" s="163">
        <v>263.25</v>
      </c>
      <c r="I233" s="164"/>
      <c r="L233" s="159"/>
      <c r="M233" s="165"/>
      <c r="N233" s="166"/>
      <c r="O233" s="166"/>
      <c r="P233" s="166"/>
      <c r="Q233" s="166"/>
      <c r="R233" s="166"/>
      <c r="S233" s="166"/>
      <c r="T233" s="167"/>
      <c r="AT233" s="161" t="s">
        <v>156</v>
      </c>
      <c r="AU233" s="161" t="s">
        <v>83</v>
      </c>
      <c r="AV233" s="13" t="s">
        <v>83</v>
      </c>
      <c r="AW233" s="13" t="s">
        <v>31</v>
      </c>
      <c r="AX233" s="13" t="s">
        <v>73</v>
      </c>
      <c r="AY233" s="161" t="s">
        <v>148</v>
      </c>
    </row>
    <row r="234" spans="2:51" s="13" customFormat="1" ht="10.199999999999999">
      <c r="B234" s="159"/>
      <c r="D234" s="160" t="s">
        <v>156</v>
      </c>
      <c r="E234" s="161" t="s">
        <v>1</v>
      </c>
      <c r="F234" s="162" t="s">
        <v>598</v>
      </c>
      <c r="H234" s="163">
        <v>1</v>
      </c>
      <c r="I234" s="164"/>
      <c r="L234" s="159"/>
      <c r="M234" s="165"/>
      <c r="N234" s="166"/>
      <c r="O234" s="166"/>
      <c r="P234" s="166"/>
      <c r="Q234" s="166"/>
      <c r="R234" s="166"/>
      <c r="S234" s="166"/>
      <c r="T234" s="167"/>
      <c r="AT234" s="161" t="s">
        <v>156</v>
      </c>
      <c r="AU234" s="161" t="s">
        <v>83</v>
      </c>
      <c r="AV234" s="13" t="s">
        <v>83</v>
      </c>
      <c r="AW234" s="13" t="s">
        <v>31</v>
      </c>
      <c r="AX234" s="13" t="s">
        <v>73</v>
      </c>
      <c r="AY234" s="161" t="s">
        <v>148</v>
      </c>
    </row>
    <row r="235" spans="2:51" s="13" customFormat="1" ht="10.199999999999999">
      <c r="B235" s="159"/>
      <c r="D235" s="160" t="s">
        <v>156</v>
      </c>
      <c r="E235" s="161" t="s">
        <v>1</v>
      </c>
      <c r="F235" s="162" t="s">
        <v>599</v>
      </c>
      <c r="H235" s="163">
        <v>6.25</v>
      </c>
      <c r="I235" s="164"/>
      <c r="L235" s="159"/>
      <c r="M235" s="165"/>
      <c r="N235" s="166"/>
      <c r="O235" s="166"/>
      <c r="P235" s="166"/>
      <c r="Q235" s="166"/>
      <c r="R235" s="166"/>
      <c r="S235" s="166"/>
      <c r="T235" s="167"/>
      <c r="AT235" s="161" t="s">
        <v>156</v>
      </c>
      <c r="AU235" s="161" t="s">
        <v>83</v>
      </c>
      <c r="AV235" s="13" t="s">
        <v>83</v>
      </c>
      <c r="AW235" s="13" t="s">
        <v>31</v>
      </c>
      <c r="AX235" s="13" t="s">
        <v>73</v>
      </c>
      <c r="AY235" s="161" t="s">
        <v>148</v>
      </c>
    </row>
    <row r="236" spans="2:51" s="13" customFormat="1" ht="10.199999999999999">
      <c r="B236" s="159"/>
      <c r="D236" s="160" t="s">
        <v>156</v>
      </c>
      <c r="E236" s="161" t="s">
        <v>1</v>
      </c>
      <c r="F236" s="162" t="s">
        <v>600</v>
      </c>
      <c r="H236" s="163">
        <v>56.55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156</v>
      </c>
      <c r="AU236" s="161" t="s">
        <v>83</v>
      </c>
      <c r="AV236" s="13" t="s">
        <v>83</v>
      </c>
      <c r="AW236" s="13" t="s">
        <v>31</v>
      </c>
      <c r="AX236" s="13" t="s">
        <v>73</v>
      </c>
      <c r="AY236" s="161" t="s">
        <v>148</v>
      </c>
    </row>
    <row r="237" spans="2:51" s="13" customFormat="1" ht="10.199999999999999">
      <c r="B237" s="159"/>
      <c r="D237" s="160" t="s">
        <v>156</v>
      </c>
      <c r="E237" s="161" t="s">
        <v>1</v>
      </c>
      <c r="F237" s="162" t="s">
        <v>601</v>
      </c>
      <c r="H237" s="163">
        <v>53.625</v>
      </c>
      <c r="I237" s="164"/>
      <c r="L237" s="159"/>
      <c r="M237" s="165"/>
      <c r="N237" s="166"/>
      <c r="O237" s="166"/>
      <c r="P237" s="166"/>
      <c r="Q237" s="166"/>
      <c r="R237" s="166"/>
      <c r="S237" s="166"/>
      <c r="T237" s="167"/>
      <c r="AT237" s="161" t="s">
        <v>156</v>
      </c>
      <c r="AU237" s="161" t="s">
        <v>83</v>
      </c>
      <c r="AV237" s="13" t="s">
        <v>83</v>
      </c>
      <c r="AW237" s="13" t="s">
        <v>31</v>
      </c>
      <c r="AX237" s="13" t="s">
        <v>73</v>
      </c>
      <c r="AY237" s="161" t="s">
        <v>148</v>
      </c>
    </row>
    <row r="238" spans="2:51" s="13" customFormat="1" ht="10.199999999999999">
      <c r="B238" s="159"/>
      <c r="D238" s="160" t="s">
        <v>156</v>
      </c>
      <c r="E238" s="161" t="s">
        <v>1</v>
      </c>
      <c r="F238" s="162" t="s">
        <v>602</v>
      </c>
      <c r="H238" s="163">
        <v>7.5</v>
      </c>
      <c r="I238" s="164"/>
      <c r="L238" s="159"/>
      <c r="M238" s="165"/>
      <c r="N238" s="166"/>
      <c r="O238" s="166"/>
      <c r="P238" s="166"/>
      <c r="Q238" s="166"/>
      <c r="R238" s="166"/>
      <c r="S238" s="166"/>
      <c r="T238" s="167"/>
      <c r="AT238" s="161" t="s">
        <v>156</v>
      </c>
      <c r="AU238" s="161" t="s">
        <v>83</v>
      </c>
      <c r="AV238" s="13" t="s">
        <v>83</v>
      </c>
      <c r="AW238" s="13" t="s">
        <v>31</v>
      </c>
      <c r="AX238" s="13" t="s">
        <v>73</v>
      </c>
      <c r="AY238" s="161" t="s">
        <v>148</v>
      </c>
    </row>
    <row r="239" spans="2:51" s="13" customFormat="1" ht="10.199999999999999">
      <c r="B239" s="159"/>
      <c r="D239" s="160" t="s">
        <v>156</v>
      </c>
      <c r="E239" s="161" t="s">
        <v>1</v>
      </c>
      <c r="F239" s="162" t="s">
        <v>603</v>
      </c>
      <c r="H239" s="163">
        <v>1.35</v>
      </c>
      <c r="I239" s="164"/>
      <c r="L239" s="159"/>
      <c r="M239" s="165"/>
      <c r="N239" s="166"/>
      <c r="O239" s="166"/>
      <c r="P239" s="166"/>
      <c r="Q239" s="166"/>
      <c r="R239" s="166"/>
      <c r="S239" s="166"/>
      <c r="T239" s="167"/>
      <c r="AT239" s="161" t="s">
        <v>156</v>
      </c>
      <c r="AU239" s="161" t="s">
        <v>83</v>
      </c>
      <c r="AV239" s="13" t="s">
        <v>83</v>
      </c>
      <c r="AW239" s="13" t="s">
        <v>31</v>
      </c>
      <c r="AX239" s="13" t="s">
        <v>73</v>
      </c>
      <c r="AY239" s="161" t="s">
        <v>148</v>
      </c>
    </row>
    <row r="240" spans="2:51" s="13" customFormat="1" ht="10.199999999999999">
      <c r="B240" s="159"/>
      <c r="D240" s="160" t="s">
        <v>156</v>
      </c>
      <c r="E240" s="161" t="s">
        <v>1</v>
      </c>
      <c r="F240" s="162" t="s">
        <v>588</v>
      </c>
      <c r="H240" s="163">
        <v>13.75</v>
      </c>
      <c r="I240" s="164"/>
      <c r="L240" s="159"/>
      <c r="M240" s="165"/>
      <c r="N240" s="166"/>
      <c r="O240" s="166"/>
      <c r="P240" s="166"/>
      <c r="Q240" s="166"/>
      <c r="R240" s="166"/>
      <c r="S240" s="166"/>
      <c r="T240" s="167"/>
      <c r="AT240" s="161" t="s">
        <v>156</v>
      </c>
      <c r="AU240" s="161" t="s">
        <v>83</v>
      </c>
      <c r="AV240" s="13" t="s">
        <v>83</v>
      </c>
      <c r="AW240" s="13" t="s">
        <v>31</v>
      </c>
      <c r="AX240" s="13" t="s">
        <v>73</v>
      </c>
      <c r="AY240" s="161" t="s">
        <v>148</v>
      </c>
    </row>
    <row r="241" spans="1:65" s="13" customFormat="1" ht="10.199999999999999">
      <c r="B241" s="159"/>
      <c r="D241" s="160" t="s">
        <v>156</v>
      </c>
      <c r="E241" s="161" t="s">
        <v>1</v>
      </c>
      <c r="F241" s="162" t="s">
        <v>604</v>
      </c>
      <c r="H241" s="163">
        <v>12.5</v>
      </c>
      <c r="I241" s="164"/>
      <c r="L241" s="159"/>
      <c r="M241" s="165"/>
      <c r="N241" s="166"/>
      <c r="O241" s="166"/>
      <c r="P241" s="166"/>
      <c r="Q241" s="166"/>
      <c r="R241" s="166"/>
      <c r="S241" s="166"/>
      <c r="T241" s="167"/>
      <c r="AT241" s="161" t="s">
        <v>156</v>
      </c>
      <c r="AU241" s="161" t="s">
        <v>83</v>
      </c>
      <c r="AV241" s="13" t="s">
        <v>83</v>
      </c>
      <c r="AW241" s="13" t="s">
        <v>31</v>
      </c>
      <c r="AX241" s="13" t="s">
        <v>73</v>
      </c>
      <c r="AY241" s="161" t="s">
        <v>148</v>
      </c>
    </row>
    <row r="242" spans="1:65" s="14" customFormat="1" ht="10.199999999999999">
      <c r="B242" s="168"/>
      <c r="D242" s="160" t="s">
        <v>156</v>
      </c>
      <c r="E242" s="169" t="s">
        <v>1</v>
      </c>
      <c r="F242" s="170" t="s">
        <v>182</v>
      </c>
      <c r="H242" s="171">
        <v>1050.6499999999999</v>
      </c>
      <c r="I242" s="172"/>
      <c r="L242" s="168"/>
      <c r="M242" s="173"/>
      <c r="N242" s="174"/>
      <c r="O242" s="174"/>
      <c r="P242" s="174"/>
      <c r="Q242" s="174"/>
      <c r="R242" s="174"/>
      <c r="S242" s="174"/>
      <c r="T242" s="175"/>
      <c r="AT242" s="169" t="s">
        <v>156</v>
      </c>
      <c r="AU242" s="169" t="s">
        <v>83</v>
      </c>
      <c r="AV242" s="14" t="s">
        <v>154</v>
      </c>
      <c r="AW242" s="14" t="s">
        <v>31</v>
      </c>
      <c r="AX242" s="14" t="s">
        <v>81</v>
      </c>
      <c r="AY242" s="169" t="s">
        <v>148</v>
      </c>
    </row>
    <row r="243" spans="1:65" s="13" customFormat="1" ht="10.199999999999999">
      <c r="B243" s="159"/>
      <c r="D243" s="160" t="s">
        <v>156</v>
      </c>
      <c r="F243" s="162" t="s">
        <v>633</v>
      </c>
      <c r="H243" s="163">
        <v>1891.17</v>
      </c>
      <c r="I243" s="164"/>
      <c r="L243" s="159"/>
      <c r="M243" s="165"/>
      <c r="N243" s="166"/>
      <c r="O243" s="166"/>
      <c r="P243" s="166"/>
      <c r="Q243" s="166"/>
      <c r="R243" s="166"/>
      <c r="S243" s="166"/>
      <c r="T243" s="167"/>
      <c r="AT243" s="161" t="s">
        <v>156</v>
      </c>
      <c r="AU243" s="161" t="s">
        <v>83</v>
      </c>
      <c r="AV243" s="13" t="s">
        <v>83</v>
      </c>
      <c r="AW243" s="13" t="s">
        <v>3</v>
      </c>
      <c r="AX243" s="13" t="s">
        <v>81</v>
      </c>
      <c r="AY243" s="161" t="s">
        <v>148</v>
      </c>
    </row>
    <row r="244" spans="1:65" s="2" customFormat="1" ht="16.5" customHeight="1">
      <c r="A244" s="32"/>
      <c r="B244" s="144"/>
      <c r="C244" s="145" t="s">
        <v>8</v>
      </c>
      <c r="D244" s="145" t="s">
        <v>150</v>
      </c>
      <c r="E244" s="146" t="s">
        <v>634</v>
      </c>
      <c r="F244" s="147" t="s">
        <v>635</v>
      </c>
      <c r="G244" s="148" t="s">
        <v>165</v>
      </c>
      <c r="H244" s="149">
        <v>912</v>
      </c>
      <c r="I244" s="150"/>
      <c r="J244" s="151">
        <f>ROUND(I244*H244,2)</f>
        <v>0</v>
      </c>
      <c r="K244" s="152"/>
      <c r="L244" s="33"/>
      <c r="M244" s="153" t="s">
        <v>1</v>
      </c>
      <c r="N244" s="154" t="s">
        <v>38</v>
      </c>
      <c r="O244" s="58"/>
      <c r="P244" s="155">
        <f>O244*H244</f>
        <v>0</v>
      </c>
      <c r="Q244" s="155">
        <v>0</v>
      </c>
      <c r="R244" s="155">
        <f>Q244*H244</f>
        <v>0</v>
      </c>
      <c r="S244" s="155">
        <v>0</v>
      </c>
      <c r="T244" s="156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7" t="s">
        <v>154</v>
      </c>
      <c r="AT244" s="157" t="s">
        <v>150</v>
      </c>
      <c r="AU244" s="157" t="s">
        <v>83</v>
      </c>
      <c r="AY244" s="17" t="s">
        <v>148</v>
      </c>
      <c r="BE244" s="158">
        <f>IF(N244="základní",J244,0)</f>
        <v>0</v>
      </c>
      <c r="BF244" s="158">
        <f>IF(N244="snížená",J244,0)</f>
        <v>0</v>
      </c>
      <c r="BG244" s="158">
        <f>IF(N244="zákl. přenesená",J244,0)</f>
        <v>0</v>
      </c>
      <c r="BH244" s="158">
        <f>IF(N244="sníž. přenesená",J244,0)</f>
        <v>0</v>
      </c>
      <c r="BI244" s="158">
        <f>IF(N244="nulová",J244,0)</f>
        <v>0</v>
      </c>
      <c r="BJ244" s="17" t="s">
        <v>81</v>
      </c>
      <c r="BK244" s="158">
        <f>ROUND(I244*H244,2)</f>
        <v>0</v>
      </c>
      <c r="BL244" s="17" t="s">
        <v>154</v>
      </c>
      <c r="BM244" s="157" t="s">
        <v>636</v>
      </c>
    </row>
    <row r="245" spans="1:65" s="13" customFormat="1" ht="10.199999999999999">
      <c r="B245" s="159"/>
      <c r="D245" s="160" t="s">
        <v>156</v>
      </c>
      <c r="E245" s="161" t="s">
        <v>1</v>
      </c>
      <c r="F245" s="162" t="s">
        <v>617</v>
      </c>
      <c r="H245" s="163">
        <v>912</v>
      </c>
      <c r="I245" s="164"/>
      <c r="L245" s="159"/>
      <c r="M245" s="165"/>
      <c r="N245" s="166"/>
      <c r="O245" s="166"/>
      <c r="P245" s="166"/>
      <c r="Q245" s="166"/>
      <c r="R245" s="166"/>
      <c r="S245" s="166"/>
      <c r="T245" s="167"/>
      <c r="AT245" s="161" t="s">
        <v>156</v>
      </c>
      <c r="AU245" s="161" t="s">
        <v>83</v>
      </c>
      <c r="AV245" s="13" t="s">
        <v>83</v>
      </c>
      <c r="AW245" s="13" t="s">
        <v>31</v>
      </c>
      <c r="AX245" s="13" t="s">
        <v>81</v>
      </c>
      <c r="AY245" s="161" t="s">
        <v>148</v>
      </c>
    </row>
    <row r="246" spans="1:65" s="2" customFormat="1" ht="16.5" customHeight="1">
      <c r="A246" s="32"/>
      <c r="B246" s="144"/>
      <c r="C246" s="145" t="s">
        <v>288</v>
      </c>
      <c r="D246" s="145" t="s">
        <v>150</v>
      </c>
      <c r="E246" s="146" t="s">
        <v>251</v>
      </c>
      <c r="F246" s="147" t="s">
        <v>252</v>
      </c>
      <c r="G246" s="148" t="s">
        <v>165</v>
      </c>
      <c r="H246" s="149">
        <v>1911.57</v>
      </c>
      <c r="I246" s="150"/>
      <c r="J246" s="151">
        <f>ROUND(I246*H246,2)</f>
        <v>0</v>
      </c>
      <c r="K246" s="152"/>
      <c r="L246" s="33"/>
      <c r="M246" s="153" t="s">
        <v>1</v>
      </c>
      <c r="N246" s="154" t="s">
        <v>38</v>
      </c>
      <c r="O246" s="58"/>
      <c r="P246" s="155">
        <f>O246*H246</f>
        <v>0</v>
      </c>
      <c r="Q246" s="155">
        <v>0</v>
      </c>
      <c r="R246" s="155">
        <f>Q246*H246</f>
        <v>0</v>
      </c>
      <c r="S246" s="155">
        <v>0</v>
      </c>
      <c r="T246" s="15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7" t="s">
        <v>154</v>
      </c>
      <c r="AT246" s="157" t="s">
        <v>150</v>
      </c>
      <c r="AU246" s="157" t="s">
        <v>83</v>
      </c>
      <c r="AY246" s="17" t="s">
        <v>148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7" t="s">
        <v>81</v>
      </c>
      <c r="BK246" s="158">
        <f>ROUND(I246*H246,2)</f>
        <v>0</v>
      </c>
      <c r="BL246" s="17" t="s">
        <v>154</v>
      </c>
      <c r="BM246" s="157" t="s">
        <v>637</v>
      </c>
    </row>
    <row r="247" spans="1:65" s="2" customFormat="1" ht="33" customHeight="1">
      <c r="A247" s="32"/>
      <c r="B247" s="144"/>
      <c r="C247" s="145" t="s">
        <v>294</v>
      </c>
      <c r="D247" s="145" t="s">
        <v>150</v>
      </c>
      <c r="E247" s="146" t="s">
        <v>255</v>
      </c>
      <c r="F247" s="147" t="s">
        <v>256</v>
      </c>
      <c r="G247" s="148" t="s">
        <v>257</v>
      </c>
      <c r="H247" s="149">
        <v>3440.826</v>
      </c>
      <c r="I247" s="150"/>
      <c r="J247" s="151">
        <f>ROUND(I247*H247,2)</f>
        <v>0</v>
      </c>
      <c r="K247" s="152"/>
      <c r="L247" s="33"/>
      <c r="M247" s="153" t="s">
        <v>1</v>
      </c>
      <c r="N247" s="154" t="s">
        <v>38</v>
      </c>
      <c r="O247" s="58"/>
      <c r="P247" s="155">
        <f>O247*H247</f>
        <v>0</v>
      </c>
      <c r="Q247" s="155">
        <v>0</v>
      </c>
      <c r="R247" s="155">
        <f>Q247*H247</f>
        <v>0</v>
      </c>
      <c r="S247" s="155">
        <v>0</v>
      </c>
      <c r="T247" s="156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7" t="s">
        <v>154</v>
      </c>
      <c r="AT247" s="157" t="s">
        <v>150</v>
      </c>
      <c r="AU247" s="157" t="s">
        <v>83</v>
      </c>
      <c r="AY247" s="17" t="s">
        <v>148</v>
      </c>
      <c r="BE247" s="158">
        <f>IF(N247="základní",J247,0)</f>
        <v>0</v>
      </c>
      <c r="BF247" s="158">
        <f>IF(N247="snížená",J247,0)</f>
        <v>0</v>
      </c>
      <c r="BG247" s="158">
        <f>IF(N247="zákl. přenesená",J247,0)</f>
        <v>0</v>
      </c>
      <c r="BH247" s="158">
        <f>IF(N247="sníž. přenesená",J247,0)</f>
        <v>0</v>
      </c>
      <c r="BI247" s="158">
        <f>IF(N247="nulová",J247,0)</f>
        <v>0</v>
      </c>
      <c r="BJ247" s="17" t="s">
        <v>81</v>
      </c>
      <c r="BK247" s="158">
        <f>ROUND(I247*H247,2)</f>
        <v>0</v>
      </c>
      <c r="BL247" s="17" t="s">
        <v>154</v>
      </c>
      <c r="BM247" s="157" t="s">
        <v>638</v>
      </c>
    </row>
    <row r="248" spans="1:65" s="13" customFormat="1" ht="10.199999999999999">
      <c r="B248" s="159"/>
      <c r="D248" s="160" t="s">
        <v>156</v>
      </c>
      <c r="F248" s="162" t="s">
        <v>639</v>
      </c>
      <c r="H248" s="163">
        <v>3440.826</v>
      </c>
      <c r="I248" s="164"/>
      <c r="L248" s="159"/>
      <c r="M248" s="165"/>
      <c r="N248" s="166"/>
      <c r="O248" s="166"/>
      <c r="P248" s="166"/>
      <c r="Q248" s="166"/>
      <c r="R248" s="166"/>
      <c r="S248" s="166"/>
      <c r="T248" s="167"/>
      <c r="AT248" s="161" t="s">
        <v>156</v>
      </c>
      <c r="AU248" s="161" t="s">
        <v>83</v>
      </c>
      <c r="AV248" s="13" t="s">
        <v>83</v>
      </c>
      <c r="AW248" s="13" t="s">
        <v>3</v>
      </c>
      <c r="AX248" s="13" t="s">
        <v>81</v>
      </c>
      <c r="AY248" s="161" t="s">
        <v>148</v>
      </c>
    </row>
    <row r="249" spans="1:65" s="2" customFormat="1" ht="24.15" customHeight="1">
      <c r="A249" s="32"/>
      <c r="B249" s="144"/>
      <c r="C249" s="145" t="s">
        <v>300</v>
      </c>
      <c r="D249" s="145" t="s">
        <v>150</v>
      </c>
      <c r="E249" s="146" t="s">
        <v>261</v>
      </c>
      <c r="F249" s="147" t="s">
        <v>262</v>
      </c>
      <c r="G249" s="148" t="s">
        <v>165</v>
      </c>
      <c r="H249" s="149">
        <v>34.4</v>
      </c>
      <c r="I249" s="150"/>
      <c r="J249" s="151">
        <f>ROUND(I249*H249,2)</f>
        <v>0</v>
      </c>
      <c r="K249" s="152"/>
      <c r="L249" s="33"/>
      <c r="M249" s="153" t="s">
        <v>1</v>
      </c>
      <c r="N249" s="154" t="s">
        <v>38</v>
      </c>
      <c r="O249" s="58"/>
      <c r="P249" s="155">
        <f>O249*H249</f>
        <v>0</v>
      </c>
      <c r="Q249" s="155">
        <v>0</v>
      </c>
      <c r="R249" s="155">
        <f>Q249*H249</f>
        <v>0</v>
      </c>
      <c r="S249" s="155">
        <v>0</v>
      </c>
      <c r="T249" s="156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7" t="s">
        <v>154</v>
      </c>
      <c r="AT249" s="157" t="s">
        <v>150</v>
      </c>
      <c r="AU249" s="157" t="s">
        <v>83</v>
      </c>
      <c r="AY249" s="17" t="s">
        <v>148</v>
      </c>
      <c r="BE249" s="158">
        <f>IF(N249="základní",J249,0)</f>
        <v>0</v>
      </c>
      <c r="BF249" s="158">
        <f>IF(N249="snížená",J249,0)</f>
        <v>0</v>
      </c>
      <c r="BG249" s="158">
        <f>IF(N249="zákl. přenesená",J249,0)</f>
        <v>0</v>
      </c>
      <c r="BH249" s="158">
        <f>IF(N249="sníž. přenesená",J249,0)</f>
        <v>0</v>
      </c>
      <c r="BI249" s="158">
        <f>IF(N249="nulová",J249,0)</f>
        <v>0</v>
      </c>
      <c r="BJ249" s="17" t="s">
        <v>81</v>
      </c>
      <c r="BK249" s="158">
        <f>ROUND(I249*H249,2)</f>
        <v>0</v>
      </c>
      <c r="BL249" s="17" t="s">
        <v>154</v>
      </c>
      <c r="BM249" s="157" t="s">
        <v>640</v>
      </c>
    </row>
    <row r="250" spans="1:65" s="13" customFormat="1" ht="10.199999999999999">
      <c r="B250" s="159"/>
      <c r="D250" s="160" t="s">
        <v>156</v>
      </c>
      <c r="E250" s="161" t="s">
        <v>1</v>
      </c>
      <c r="F250" s="162" t="s">
        <v>608</v>
      </c>
      <c r="H250" s="163">
        <v>30</v>
      </c>
      <c r="I250" s="164"/>
      <c r="L250" s="159"/>
      <c r="M250" s="165"/>
      <c r="N250" s="166"/>
      <c r="O250" s="166"/>
      <c r="P250" s="166"/>
      <c r="Q250" s="166"/>
      <c r="R250" s="166"/>
      <c r="S250" s="166"/>
      <c r="T250" s="167"/>
      <c r="AT250" s="161" t="s">
        <v>156</v>
      </c>
      <c r="AU250" s="161" t="s">
        <v>83</v>
      </c>
      <c r="AV250" s="13" t="s">
        <v>83</v>
      </c>
      <c r="AW250" s="13" t="s">
        <v>31</v>
      </c>
      <c r="AX250" s="13" t="s">
        <v>73</v>
      </c>
      <c r="AY250" s="161" t="s">
        <v>148</v>
      </c>
    </row>
    <row r="251" spans="1:65" s="13" customFormat="1" ht="10.199999999999999">
      <c r="B251" s="159"/>
      <c r="D251" s="160" t="s">
        <v>156</v>
      </c>
      <c r="E251" s="161" t="s">
        <v>1</v>
      </c>
      <c r="F251" s="162" t="s">
        <v>641</v>
      </c>
      <c r="H251" s="163">
        <v>1.3200000000000003</v>
      </c>
      <c r="I251" s="164"/>
      <c r="L251" s="159"/>
      <c r="M251" s="165"/>
      <c r="N251" s="166"/>
      <c r="O251" s="166"/>
      <c r="P251" s="166"/>
      <c r="Q251" s="166"/>
      <c r="R251" s="166"/>
      <c r="S251" s="166"/>
      <c r="T251" s="167"/>
      <c r="AT251" s="161" t="s">
        <v>156</v>
      </c>
      <c r="AU251" s="161" t="s">
        <v>83</v>
      </c>
      <c r="AV251" s="13" t="s">
        <v>83</v>
      </c>
      <c r="AW251" s="13" t="s">
        <v>31</v>
      </c>
      <c r="AX251" s="13" t="s">
        <v>73</v>
      </c>
      <c r="AY251" s="161" t="s">
        <v>148</v>
      </c>
    </row>
    <row r="252" spans="1:65" s="13" customFormat="1" ht="10.199999999999999">
      <c r="B252" s="159"/>
      <c r="D252" s="160" t="s">
        <v>156</v>
      </c>
      <c r="E252" s="161" t="s">
        <v>1</v>
      </c>
      <c r="F252" s="162" t="s">
        <v>642</v>
      </c>
      <c r="H252" s="163">
        <v>1.7600000000000002</v>
      </c>
      <c r="I252" s="164"/>
      <c r="L252" s="159"/>
      <c r="M252" s="165"/>
      <c r="N252" s="166"/>
      <c r="O252" s="166"/>
      <c r="P252" s="166"/>
      <c r="Q252" s="166"/>
      <c r="R252" s="166"/>
      <c r="S252" s="166"/>
      <c r="T252" s="167"/>
      <c r="AT252" s="161" t="s">
        <v>156</v>
      </c>
      <c r="AU252" s="161" t="s">
        <v>83</v>
      </c>
      <c r="AV252" s="13" t="s">
        <v>83</v>
      </c>
      <c r="AW252" s="13" t="s">
        <v>31</v>
      </c>
      <c r="AX252" s="13" t="s">
        <v>73</v>
      </c>
      <c r="AY252" s="161" t="s">
        <v>148</v>
      </c>
    </row>
    <row r="253" spans="1:65" s="13" customFormat="1" ht="10.199999999999999">
      <c r="B253" s="159"/>
      <c r="D253" s="160" t="s">
        <v>156</v>
      </c>
      <c r="E253" s="161" t="s">
        <v>1</v>
      </c>
      <c r="F253" s="162" t="s">
        <v>641</v>
      </c>
      <c r="H253" s="163">
        <v>1.3200000000000003</v>
      </c>
      <c r="I253" s="164"/>
      <c r="L253" s="159"/>
      <c r="M253" s="165"/>
      <c r="N253" s="166"/>
      <c r="O253" s="166"/>
      <c r="P253" s="166"/>
      <c r="Q253" s="166"/>
      <c r="R253" s="166"/>
      <c r="S253" s="166"/>
      <c r="T253" s="167"/>
      <c r="AT253" s="161" t="s">
        <v>156</v>
      </c>
      <c r="AU253" s="161" t="s">
        <v>83</v>
      </c>
      <c r="AV253" s="13" t="s">
        <v>83</v>
      </c>
      <c r="AW253" s="13" t="s">
        <v>31</v>
      </c>
      <c r="AX253" s="13" t="s">
        <v>73</v>
      </c>
      <c r="AY253" s="161" t="s">
        <v>148</v>
      </c>
    </row>
    <row r="254" spans="1:65" s="14" customFormat="1" ht="10.199999999999999">
      <c r="B254" s="168"/>
      <c r="D254" s="160" t="s">
        <v>156</v>
      </c>
      <c r="E254" s="169" t="s">
        <v>1</v>
      </c>
      <c r="F254" s="170" t="s">
        <v>182</v>
      </c>
      <c r="H254" s="171">
        <v>34.4</v>
      </c>
      <c r="I254" s="172"/>
      <c r="L254" s="168"/>
      <c r="M254" s="173"/>
      <c r="N254" s="174"/>
      <c r="O254" s="174"/>
      <c r="P254" s="174"/>
      <c r="Q254" s="174"/>
      <c r="R254" s="174"/>
      <c r="S254" s="174"/>
      <c r="T254" s="175"/>
      <c r="AT254" s="169" t="s">
        <v>156</v>
      </c>
      <c r="AU254" s="169" t="s">
        <v>83</v>
      </c>
      <c r="AV254" s="14" t="s">
        <v>154</v>
      </c>
      <c r="AW254" s="14" t="s">
        <v>31</v>
      </c>
      <c r="AX254" s="14" t="s">
        <v>81</v>
      </c>
      <c r="AY254" s="169" t="s">
        <v>148</v>
      </c>
    </row>
    <row r="255" spans="1:65" s="2" customFormat="1" ht="16.5" customHeight="1">
      <c r="A255" s="32"/>
      <c r="B255" s="144"/>
      <c r="C255" s="176" t="s">
        <v>306</v>
      </c>
      <c r="D255" s="176" t="s">
        <v>267</v>
      </c>
      <c r="E255" s="177" t="s">
        <v>268</v>
      </c>
      <c r="F255" s="178" t="s">
        <v>269</v>
      </c>
      <c r="G255" s="179" t="s">
        <v>257</v>
      </c>
      <c r="H255" s="180">
        <v>6.4939999999999998</v>
      </c>
      <c r="I255" s="181"/>
      <c r="J255" s="182">
        <f>ROUND(I255*H255,2)</f>
        <v>0</v>
      </c>
      <c r="K255" s="183"/>
      <c r="L255" s="184"/>
      <c r="M255" s="185" t="s">
        <v>1</v>
      </c>
      <c r="N255" s="186" t="s">
        <v>38</v>
      </c>
      <c r="O255" s="58"/>
      <c r="P255" s="155">
        <f>O255*H255</f>
        <v>0</v>
      </c>
      <c r="Q255" s="155">
        <v>1</v>
      </c>
      <c r="R255" s="155">
        <f>Q255*H255</f>
        <v>6.4939999999999998</v>
      </c>
      <c r="S255" s="155">
        <v>0</v>
      </c>
      <c r="T255" s="156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7" t="s">
        <v>230</v>
      </c>
      <c r="AT255" s="157" t="s">
        <v>267</v>
      </c>
      <c r="AU255" s="157" t="s">
        <v>83</v>
      </c>
      <c r="AY255" s="17" t="s">
        <v>148</v>
      </c>
      <c r="BE255" s="158">
        <f>IF(N255="základní",J255,0)</f>
        <v>0</v>
      </c>
      <c r="BF255" s="158">
        <f>IF(N255="snížená",J255,0)</f>
        <v>0</v>
      </c>
      <c r="BG255" s="158">
        <f>IF(N255="zákl. přenesená",J255,0)</f>
        <v>0</v>
      </c>
      <c r="BH255" s="158">
        <f>IF(N255="sníž. přenesená",J255,0)</f>
        <v>0</v>
      </c>
      <c r="BI255" s="158">
        <f>IF(N255="nulová",J255,0)</f>
        <v>0</v>
      </c>
      <c r="BJ255" s="17" t="s">
        <v>81</v>
      </c>
      <c r="BK255" s="158">
        <f>ROUND(I255*H255,2)</f>
        <v>0</v>
      </c>
      <c r="BL255" s="17" t="s">
        <v>154</v>
      </c>
      <c r="BM255" s="157" t="s">
        <v>643</v>
      </c>
    </row>
    <row r="256" spans="1:65" s="13" customFormat="1" ht="10.199999999999999">
      <c r="B256" s="159"/>
      <c r="D256" s="160" t="s">
        <v>156</v>
      </c>
      <c r="E256" s="161" t="s">
        <v>1</v>
      </c>
      <c r="F256" s="162" t="s">
        <v>642</v>
      </c>
      <c r="H256" s="163">
        <v>1.7600000000000002</v>
      </c>
      <c r="I256" s="164"/>
      <c r="L256" s="159"/>
      <c r="M256" s="165"/>
      <c r="N256" s="166"/>
      <c r="O256" s="166"/>
      <c r="P256" s="166"/>
      <c r="Q256" s="166"/>
      <c r="R256" s="166"/>
      <c r="S256" s="166"/>
      <c r="T256" s="167"/>
      <c r="AT256" s="161" t="s">
        <v>156</v>
      </c>
      <c r="AU256" s="161" t="s">
        <v>83</v>
      </c>
      <c r="AV256" s="13" t="s">
        <v>83</v>
      </c>
      <c r="AW256" s="13" t="s">
        <v>31</v>
      </c>
      <c r="AX256" s="13" t="s">
        <v>73</v>
      </c>
      <c r="AY256" s="161" t="s">
        <v>148</v>
      </c>
    </row>
    <row r="257" spans="1:65" s="13" customFormat="1" ht="10.199999999999999">
      <c r="B257" s="159"/>
      <c r="D257" s="160" t="s">
        <v>156</v>
      </c>
      <c r="E257" s="161" t="s">
        <v>1</v>
      </c>
      <c r="F257" s="162" t="s">
        <v>641</v>
      </c>
      <c r="H257" s="163">
        <v>1.3200000000000003</v>
      </c>
      <c r="I257" s="164"/>
      <c r="L257" s="159"/>
      <c r="M257" s="165"/>
      <c r="N257" s="166"/>
      <c r="O257" s="166"/>
      <c r="P257" s="166"/>
      <c r="Q257" s="166"/>
      <c r="R257" s="166"/>
      <c r="S257" s="166"/>
      <c r="T257" s="167"/>
      <c r="AT257" s="161" t="s">
        <v>156</v>
      </c>
      <c r="AU257" s="161" t="s">
        <v>83</v>
      </c>
      <c r="AV257" s="13" t="s">
        <v>83</v>
      </c>
      <c r="AW257" s="13" t="s">
        <v>31</v>
      </c>
      <c r="AX257" s="13" t="s">
        <v>73</v>
      </c>
      <c r="AY257" s="161" t="s">
        <v>148</v>
      </c>
    </row>
    <row r="258" spans="1:65" s="13" customFormat="1" ht="10.199999999999999">
      <c r="B258" s="159"/>
      <c r="D258" s="160" t="s">
        <v>156</v>
      </c>
      <c r="E258" s="161" t="s">
        <v>1</v>
      </c>
      <c r="F258" s="162" t="s">
        <v>644</v>
      </c>
      <c r="H258" s="163">
        <v>0.52800000000000002</v>
      </c>
      <c r="I258" s="164"/>
      <c r="L258" s="159"/>
      <c r="M258" s="165"/>
      <c r="N258" s="166"/>
      <c r="O258" s="166"/>
      <c r="P258" s="166"/>
      <c r="Q258" s="166"/>
      <c r="R258" s="166"/>
      <c r="S258" s="166"/>
      <c r="T258" s="167"/>
      <c r="AT258" s="161" t="s">
        <v>156</v>
      </c>
      <c r="AU258" s="161" t="s">
        <v>83</v>
      </c>
      <c r="AV258" s="13" t="s">
        <v>83</v>
      </c>
      <c r="AW258" s="13" t="s">
        <v>31</v>
      </c>
      <c r="AX258" s="13" t="s">
        <v>73</v>
      </c>
      <c r="AY258" s="161" t="s">
        <v>148</v>
      </c>
    </row>
    <row r="259" spans="1:65" s="14" customFormat="1" ht="10.199999999999999">
      <c r="B259" s="168"/>
      <c r="D259" s="160" t="s">
        <v>156</v>
      </c>
      <c r="E259" s="169" t="s">
        <v>1</v>
      </c>
      <c r="F259" s="170" t="s">
        <v>182</v>
      </c>
      <c r="H259" s="171">
        <v>3.6080000000000005</v>
      </c>
      <c r="I259" s="172"/>
      <c r="L259" s="168"/>
      <c r="M259" s="173"/>
      <c r="N259" s="174"/>
      <c r="O259" s="174"/>
      <c r="P259" s="174"/>
      <c r="Q259" s="174"/>
      <c r="R259" s="174"/>
      <c r="S259" s="174"/>
      <c r="T259" s="175"/>
      <c r="AT259" s="169" t="s">
        <v>156</v>
      </c>
      <c r="AU259" s="169" t="s">
        <v>83</v>
      </c>
      <c r="AV259" s="14" t="s">
        <v>154</v>
      </c>
      <c r="AW259" s="14" t="s">
        <v>31</v>
      </c>
      <c r="AX259" s="14" t="s">
        <v>81</v>
      </c>
      <c r="AY259" s="169" t="s">
        <v>148</v>
      </c>
    </row>
    <row r="260" spans="1:65" s="13" customFormat="1" ht="10.199999999999999">
      <c r="B260" s="159"/>
      <c r="D260" s="160" t="s">
        <v>156</v>
      </c>
      <c r="F260" s="162" t="s">
        <v>645</v>
      </c>
      <c r="H260" s="163">
        <v>6.4939999999999998</v>
      </c>
      <c r="I260" s="164"/>
      <c r="L260" s="159"/>
      <c r="M260" s="165"/>
      <c r="N260" s="166"/>
      <c r="O260" s="166"/>
      <c r="P260" s="166"/>
      <c r="Q260" s="166"/>
      <c r="R260" s="166"/>
      <c r="S260" s="166"/>
      <c r="T260" s="167"/>
      <c r="AT260" s="161" t="s">
        <v>156</v>
      </c>
      <c r="AU260" s="161" t="s">
        <v>83</v>
      </c>
      <c r="AV260" s="13" t="s">
        <v>83</v>
      </c>
      <c r="AW260" s="13" t="s">
        <v>3</v>
      </c>
      <c r="AX260" s="13" t="s">
        <v>81</v>
      </c>
      <c r="AY260" s="161" t="s">
        <v>148</v>
      </c>
    </row>
    <row r="261" spans="1:65" s="2" customFormat="1" ht="16.5" customHeight="1">
      <c r="A261" s="32"/>
      <c r="B261" s="144"/>
      <c r="C261" s="176" t="s">
        <v>310</v>
      </c>
      <c r="D261" s="176" t="s">
        <v>267</v>
      </c>
      <c r="E261" s="177" t="s">
        <v>646</v>
      </c>
      <c r="F261" s="178" t="s">
        <v>647</v>
      </c>
      <c r="G261" s="179" t="s">
        <v>257</v>
      </c>
      <c r="H261" s="180">
        <v>60</v>
      </c>
      <c r="I261" s="181"/>
      <c r="J261" s="182">
        <f>ROUND(I261*H261,2)</f>
        <v>0</v>
      </c>
      <c r="K261" s="183"/>
      <c r="L261" s="184"/>
      <c r="M261" s="185" t="s">
        <v>1</v>
      </c>
      <c r="N261" s="186" t="s">
        <v>38</v>
      </c>
      <c r="O261" s="58"/>
      <c r="P261" s="155">
        <f>O261*H261</f>
        <v>0</v>
      </c>
      <c r="Q261" s="155">
        <v>1</v>
      </c>
      <c r="R261" s="155">
        <f>Q261*H261</f>
        <v>60</v>
      </c>
      <c r="S261" s="155">
        <v>0</v>
      </c>
      <c r="T261" s="156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230</v>
      </c>
      <c r="AT261" s="157" t="s">
        <v>267</v>
      </c>
      <c r="AU261" s="157" t="s">
        <v>83</v>
      </c>
      <c r="AY261" s="17" t="s">
        <v>148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7" t="s">
        <v>81</v>
      </c>
      <c r="BK261" s="158">
        <f>ROUND(I261*H261,2)</f>
        <v>0</v>
      </c>
      <c r="BL261" s="17" t="s">
        <v>154</v>
      </c>
      <c r="BM261" s="157" t="s">
        <v>648</v>
      </c>
    </row>
    <row r="262" spans="1:65" s="13" customFormat="1" ht="10.199999999999999">
      <c r="B262" s="159"/>
      <c r="D262" s="160" t="s">
        <v>156</v>
      </c>
      <c r="E262" s="161" t="s">
        <v>1</v>
      </c>
      <c r="F262" s="162" t="s">
        <v>608</v>
      </c>
      <c r="H262" s="163">
        <v>30</v>
      </c>
      <c r="I262" s="164"/>
      <c r="L262" s="159"/>
      <c r="M262" s="165"/>
      <c r="N262" s="166"/>
      <c r="O262" s="166"/>
      <c r="P262" s="166"/>
      <c r="Q262" s="166"/>
      <c r="R262" s="166"/>
      <c r="S262" s="166"/>
      <c r="T262" s="167"/>
      <c r="AT262" s="161" t="s">
        <v>156</v>
      </c>
      <c r="AU262" s="161" t="s">
        <v>83</v>
      </c>
      <c r="AV262" s="13" t="s">
        <v>83</v>
      </c>
      <c r="AW262" s="13" t="s">
        <v>31</v>
      </c>
      <c r="AX262" s="13" t="s">
        <v>81</v>
      </c>
      <c r="AY262" s="161" t="s">
        <v>148</v>
      </c>
    </row>
    <row r="263" spans="1:65" s="13" customFormat="1" ht="10.199999999999999">
      <c r="B263" s="159"/>
      <c r="D263" s="160" t="s">
        <v>156</v>
      </c>
      <c r="F263" s="162" t="s">
        <v>649</v>
      </c>
      <c r="H263" s="163">
        <v>60</v>
      </c>
      <c r="I263" s="164"/>
      <c r="L263" s="159"/>
      <c r="M263" s="165"/>
      <c r="N263" s="166"/>
      <c r="O263" s="166"/>
      <c r="P263" s="166"/>
      <c r="Q263" s="166"/>
      <c r="R263" s="166"/>
      <c r="S263" s="166"/>
      <c r="T263" s="167"/>
      <c r="AT263" s="161" t="s">
        <v>156</v>
      </c>
      <c r="AU263" s="161" t="s">
        <v>83</v>
      </c>
      <c r="AV263" s="13" t="s">
        <v>83</v>
      </c>
      <c r="AW263" s="13" t="s">
        <v>3</v>
      </c>
      <c r="AX263" s="13" t="s">
        <v>81</v>
      </c>
      <c r="AY263" s="161" t="s">
        <v>148</v>
      </c>
    </row>
    <row r="264" spans="1:65" s="2" customFormat="1" ht="24.15" customHeight="1">
      <c r="A264" s="32"/>
      <c r="B264" s="144"/>
      <c r="C264" s="145" t="s">
        <v>7</v>
      </c>
      <c r="D264" s="145" t="s">
        <v>150</v>
      </c>
      <c r="E264" s="146" t="s">
        <v>289</v>
      </c>
      <c r="F264" s="147" t="s">
        <v>290</v>
      </c>
      <c r="G264" s="148" t="s">
        <v>165</v>
      </c>
      <c r="H264" s="149">
        <v>14.124000000000001</v>
      </c>
      <c r="I264" s="150"/>
      <c r="J264" s="151">
        <f>ROUND(I264*H264,2)</f>
        <v>0</v>
      </c>
      <c r="K264" s="152"/>
      <c r="L264" s="33"/>
      <c r="M264" s="153" t="s">
        <v>1</v>
      </c>
      <c r="N264" s="154" t="s">
        <v>38</v>
      </c>
      <c r="O264" s="58"/>
      <c r="P264" s="155">
        <f>O264*H264</f>
        <v>0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154</v>
      </c>
      <c r="AT264" s="157" t="s">
        <v>150</v>
      </c>
      <c r="AU264" s="157" t="s">
        <v>83</v>
      </c>
      <c r="AY264" s="17" t="s">
        <v>148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7" t="s">
        <v>81</v>
      </c>
      <c r="BK264" s="158">
        <f>ROUND(I264*H264,2)</f>
        <v>0</v>
      </c>
      <c r="BL264" s="17" t="s">
        <v>154</v>
      </c>
      <c r="BM264" s="157" t="s">
        <v>650</v>
      </c>
    </row>
    <row r="265" spans="1:65" s="13" customFormat="1" ht="10.199999999999999">
      <c r="B265" s="159"/>
      <c r="D265" s="160" t="s">
        <v>156</v>
      </c>
      <c r="E265" s="161" t="s">
        <v>1</v>
      </c>
      <c r="F265" s="162" t="s">
        <v>612</v>
      </c>
      <c r="H265" s="163">
        <v>13.363199999999999</v>
      </c>
      <c r="I265" s="164"/>
      <c r="L265" s="159"/>
      <c r="M265" s="165"/>
      <c r="N265" s="166"/>
      <c r="O265" s="166"/>
      <c r="P265" s="166"/>
      <c r="Q265" s="166"/>
      <c r="R265" s="166"/>
      <c r="S265" s="166"/>
      <c r="T265" s="167"/>
      <c r="AT265" s="161" t="s">
        <v>156</v>
      </c>
      <c r="AU265" s="161" t="s">
        <v>83</v>
      </c>
      <c r="AV265" s="13" t="s">
        <v>83</v>
      </c>
      <c r="AW265" s="13" t="s">
        <v>31</v>
      </c>
      <c r="AX265" s="13" t="s">
        <v>73</v>
      </c>
      <c r="AY265" s="161" t="s">
        <v>148</v>
      </c>
    </row>
    <row r="266" spans="1:65" s="13" customFormat="1" ht="10.199999999999999">
      <c r="B266" s="159"/>
      <c r="D266" s="160" t="s">
        <v>156</v>
      </c>
      <c r="E266" s="161" t="s">
        <v>1</v>
      </c>
      <c r="F266" s="162" t="s">
        <v>651</v>
      </c>
      <c r="H266" s="163">
        <v>0.66</v>
      </c>
      <c r="I266" s="164"/>
      <c r="L266" s="159"/>
      <c r="M266" s="165"/>
      <c r="N266" s="166"/>
      <c r="O266" s="166"/>
      <c r="P266" s="166"/>
      <c r="Q266" s="166"/>
      <c r="R266" s="166"/>
      <c r="S266" s="166"/>
      <c r="T266" s="167"/>
      <c r="AT266" s="161" t="s">
        <v>156</v>
      </c>
      <c r="AU266" s="161" t="s">
        <v>83</v>
      </c>
      <c r="AV266" s="13" t="s">
        <v>83</v>
      </c>
      <c r="AW266" s="13" t="s">
        <v>31</v>
      </c>
      <c r="AX266" s="13" t="s">
        <v>73</v>
      </c>
      <c r="AY266" s="161" t="s">
        <v>148</v>
      </c>
    </row>
    <row r="267" spans="1:65" s="13" customFormat="1" ht="10.199999999999999">
      <c r="B267" s="159"/>
      <c r="D267" s="160" t="s">
        <v>156</v>
      </c>
      <c r="E267" s="161" t="s">
        <v>1</v>
      </c>
      <c r="F267" s="162" t="s">
        <v>652</v>
      </c>
      <c r="H267" s="163">
        <v>2.3210000000000002</v>
      </c>
      <c r="I267" s="164"/>
      <c r="L267" s="159"/>
      <c r="M267" s="165"/>
      <c r="N267" s="166"/>
      <c r="O267" s="166"/>
      <c r="P267" s="166"/>
      <c r="Q267" s="166"/>
      <c r="R267" s="166"/>
      <c r="S267" s="166"/>
      <c r="T267" s="167"/>
      <c r="AT267" s="161" t="s">
        <v>156</v>
      </c>
      <c r="AU267" s="161" t="s">
        <v>83</v>
      </c>
      <c r="AV267" s="13" t="s">
        <v>83</v>
      </c>
      <c r="AW267" s="13" t="s">
        <v>31</v>
      </c>
      <c r="AX267" s="13" t="s">
        <v>73</v>
      </c>
      <c r="AY267" s="161" t="s">
        <v>148</v>
      </c>
    </row>
    <row r="268" spans="1:65" s="13" customFormat="1" ht="10.199999999999999">
      <c r="B268" s="159"/>
      <c r="D268" s="160" t="s">
        <v>156</v>
      </c>
      <c r="E268" s="161" t="s">
        <v>1</v>
      </c>
      <c r="F268" s="162" t="s">
        <v>653</v>
      </c>
      <c r="H268" s="163">
        <v>1.7325000000000002</v>
      </c>
      <c r="I268" s="164"/>
      <c r="L268" s="159"/>
      <c r="M268" s="165"/>
      <c r="N268" s="166"/>
      <c r="O268" s="166"/>
      <c r="P268" s="166"/>
      <c r="Q268" s="166"/>
      <c r="R268" s="166"/>
      <c r="S268" s="166"/>
      <c r="T268" s="167"/>
      <c r="AT268" s="161" t="s">
        <v>156</v>
      </c>
      <c r="AU268" s="161" t="s">
        <v>83</v>
      </c>
      <c r="AV268" s="13" t="s">
        <v>83</v>
      </c>
      <c r="AW268" s="13" t="s">
        <v>31</v>
      </c>
      <c r="AX268" s="13" t="s">
        <v>73</v>
      </c>
      <c r="AY268" s="161" t="s">
        <v>148</v>
      </c>
    </row>
    <row r="269" spans="1:65" s="15" customFormat="1" ht="10.199999999999999">
      <c r="B269" s="187"/>
      <c r="D269" s="160" t="s">
        <v>156</v>
      </c>
      <c r="E269" s="188" t="s">
        <v>1</v>
      </c>
      <c r="F269" s="189" t="s">
        <v>286</v>
      </c>
      <c r="H269" s="190">
        <v>18.076700000000002</v>
      </c>
      <c r="I269" s="191"/>
      <c r="L269" s="187"/>
      <c r="M269" s="192"/>
      <c r="N269" s="193"/>
      <c r="O269" s="193"/>
      <c r="P269" s="193"/>
      <c r="Q269" s="193"/>
      <c r="R269" s="193"/>
      <c r="S269" s="193"/>
      <c r="T269" s="194"/>
      <c r="AT269" s="188" t="s">
        <v>156</v>
      </c>
      <c r="AU269" s="188" t="s">
        <v>83</v>
      </c>
      <c r="AV269" s="15" t="s">
        <v>162</v>
      </c>
      <c r="AW269" s="15" t="s">
        <v>31</v>
      </c>
      <c r="AX269" s="15" t="s">
        <v>73</v>
      </c>
      <c r="AY269" s="188" t="s">
        <v>148</v>
      </c>
    </row>
    <row r="270" spans="1:65" s="13" customFormat="1" ht="10.199999999999999">
      <c r="B270" s="159"/>
      <c r="D270" s="160" t="s">
        <v>156</v>
      </c>
      <c r="E270" s="161" t="s">
        <v>1</v>
      </c>
      <c r="F270" s="162" t="s">
        <v>654</v>
      </c>
      <c r="H270" s="163">
        <v>-0.26923449041266301</v>
      </c>
      <c r="I270" s="164"/>
      <c r="L270" s="159"/>
      <c r="M270" s="165"/>
      <c r="N270" s="166"/>
      <c r="O270" s="166"/>
      <c r="P270" s="166"/>
      <c r="Q270" s="166"/>
      <c r="R270" s="166"/>
      <c r="S270" s="166"/>
      <c r="T270" s="167"/>
      <c r="AT270" s="161" t="s">
        <v>156</v>
      </c>
      <c r="AU270" s="161" t="s">
        <v>83</v>
      </c>
      <c r="AV270" s="13" t="s">
        <v>83</v>
      </c>
      <c r="AW270" s="13" t="s">
        <v>31</v>
      </c>
      <c r="AX270" s="13" t="s">
        <v>73</v>
      </c>
      <c r="AY270" s="161" t="s">
        <v>148</v>
      </c>
    </row>
    <row r="271" spans="1:65" s="13" customFormat="1" ht="10.199999999999999">
      <c r="B271" s="159"/>
      <c r="D271" s="160" t="s">
        <v>156</v>
      </c>
      <c r="E271" s="161" t="s">
        <v>1</v>
      </c>
      <c r="F271" s="162" t="s">
        <v>655</v>
      </c>
      <c r="H271" s="163">
        <v>-3.6832319999999998</v>
      </c>
      <c r="I271" s="164"/>
      <c r="L271" s="159"/>
      <c r="M271" s="165"/>
      <c r="N271" s="166"/>
      <c r="O271" s="166"/>
      <c r="P271" s="166"/>
      <c r="Q271" s="166"/>
      <c r="R271" s="166"/>
      <c r="S271" s="166"/>
      <c r="T271" s="167"/>
      <c r="AT271" s="161" t="s">
        <v>156</v>
      </c>
      <c r="AU271" s="161" t="s">
        <v>83</v>
      </c>
      <c r="AV271" s="13" t="s">
        <v>83</v>
      </c>
      <c r="AW271" s="13" t="s">
        <v>31</v>
      </c>
      <c r="AX271" s="13" t="s">
        <v>73</v>
      </c>
      <c r="AY271" s="161" t="s">
        <v>148</v>
      </c>
    </row>
    <row r="272" spans="1:65" s="15" customFormat="1" ht="10.199999999999999">
      <c r="B272" s="187"/>
      <c r="D272" s="160" t="s">
        <v>156</v>
      </c>
      <c r="E272" s="188" t="s">
        <v>1</v>
      </c>
      <c r="F272" s="189" t="s">
        <v>286</v>
      </c>
      <c r="H272" s="190">
        <v>-3.9524664904126627</v>
      </c>
      <c r="I272" s="191"/>
      <c r="L272" s="187"/>
      <c r="M272" s="192"/>
      <c r="N272" s="193"/>
      <c r="O272" s="193"/>
      <c r="P272" s="193"/>
      <c r="Q272" s="193"/>
      <c r="R272" s="193"/>
      <c r="S272" s="193"/>
      <c r="T272" s="194"/>
      <c r="AT272" s="188" t="s">
        <v>156</v>
      </c>
      <c r="AU272" s="188" t="s">
        <v>83</v>
      </c>
      <c r="AV272" s="15" t="s">
        <v>162</v>
      </c>
      <c r="AW272" s="15" t="s">
        <v>31</v>
      </c>
      <c r="AX272" s="15" t="s">
        <v>73</v>
      </c>
      <c r="AY272" s="188" t="s">
        <v>148</v>
      </c>
    </row>
    <row r="273" spans="1:65" s="14" customFormat="1" ht="10.199999999999999">
      <c r="B273" s="168"/>
      <c r="D273" s="160" t="s">
        <v>156</v>
      </c>
      <c r="E273" s="169" t="s">
        <v>1</v>
      </c>
      <c r="F273" s="170" t="s">
        <v>182</v>
      </c>
      <c r="H273" s="171">
        <v>14.124233509587338</v>
      </c>
      <c r="I273" s="172"/>
      <c r="L273" s="168"/>
      <c r="M273" s="173"/>
      <c r="N273" s="174"/>
      <c r="O273" s="174"/>
      <c r="P273" s="174"/>
      <c r="Q273" s="174"/>
      <c r="R273" s="174"/>
      <c r="S273" s="174"/>
      <c r="T273" s="175"/>
      <c r="AT273" s="169" t="s">
        <v>156</v>
      </c>
      <c r="AU273" s="169" t="s">
        <v>83</v>
      </c>
      <c r="AV273" s="14" t="s">
        <v>154</v>
      </c>
      <c r="AW273" s="14" t="s">
        <v>31</v>
      </c>
      <c r="AX273" s="14" t="s">
        <v>81</v>
      </c>
      <c r="AY273" s="169" t="s">
        <v>148</v>
      </c>
    </row>
    <row r="274" spans="1:65" s="2" customFormat="1" ht="16.5" customHeight="1">
      <c r="A274" s="32"/>
      <c r="B274" s="144"/>
      <c r="C274" s="176" t="s">
        <v>319</v>
      </c>
      <c r="D274" s="176" t="s">
        <v>267</v>
      </c>
      <c r="E274" s="177" t="s">
        <v>295</v>
      </c>
      <c r="F274" s="178" t="s">
        <v>296</v>
      </c>
      <c r="G274" s="179" t="s">
        <v>257</v>
      </c>
      <c r="H274" s="180">
        <v>28.248000000000001</v>
      </c>
      <c r="I274" s="181"/>
      <c r="J274" s="182">
        <f>ROUND(I274*H274,2)</f>
        <v>0</v>
      </c>
      <c r="K274" s="183"/>
      <c r="L274" s="184"/>
      <c r="M274" s="185" t="s">
        <v>1</v>
      </c>
      <c r="N274" s="186" t="s">
        <v>38</v>
      </c>
      <c r="O274" s="58"/>
      <c r="P274" s="155">
        <f>O274*H274</f>
        <v>0</v>
      </c>
      <c r="Q274" s="155">
        <v>1</v>
      </c>
      <c r="R274" s="155">
        <f>Q274*H274</f>
        <v>28.248000000000001</v>
      </c>
      <c r="S274" s="155">
        <v>0</v>
      </c>
      <c r="T274" s="156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7" t="s">
        <v>230</v>
      </c>
      <c r="AT274" s="157" t="s">
        <v>267</v>
      </c>
      <c r="AU274" s="157" t="s">
        <v>83</v>
      </c>
      <c r="AY274" s="17" t="s">
        <v>148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7" t="s">
        <v>81</v>
      </c>
      <c r="BK274" s="158">
        <f>ROUND(I274*H274,2)</f>
        <v>0</v>
      </c>
      <c r="BL274" s="17" t="s">
        <v>154</v>
      </c>
      <c r="BM274" s="157" t="s">
        <v>656</v>
      </c>
    </row>
    <row r="275" spans="1:65" s="13" customFormat="1" ht="10.199999999999999">
      <c r="B275" s="159"/>
      <c r="D275" s="160" t="s">
        <v>156</v>
      </c>
      <c r="F275" s="162" t="s">
        <v>657</v>
      </c>
      <c r="H275" s="163">
        <v>28.248000000000001</v>
      </c>
      <c r="I275" s="164"/>
      <c r="L275" s="159"/>
      <c r="M275" s="165"/>
      <c r="N275" s="166"/>
      <c r="O275" s="166"/>
      <c r="P275" s="166"/>
      <c r="Q275" s="166"/>
      <c r="R275" s="166"/>
      <c r="S275" s="166"/>
      <c r="T275" s="167"/>
      <c r="AT275" s="161" t="s">
        <v>156</v>
      </c>
      <c r="AU275" s="161" t="s">
        <v>83</v>
      </c>
      <c r="AV275" s="13" t="s">
        <v>83</v>
      </c>
      <c r="AW275" s="13" t="s">
        <v>3</v>
      </c>
      <c r="AX275" s="13" t="s">
        <v>81</v>
      </c>
      <c r="AY275" s="161" t="s">
        <v>148</v>
      </c>
    </row>
    <row r="276" spans="1:65" s="2" customFormat="1" ht="24.15" customHeight="1">
      <c r="A276" s="32"/>
      <c r="B276" s="144"/>
      <c r="C276" s="145" t="s">
        <v>324</v>
      </c>
      <c r="D276" s="145" t="s">
        <v>150</v>
      </c>
      <c r="E276" s="146" t="s">
        <v>658</v>
      </c>
      <c r="F276" s="147" t="s">
        <v>659</v>
      </c>
      <c r="G276" s="148" t="s">
        <v>205</v>
      </c>
      <c r="H276" s="149">
        <v>302.75</v>
      </c>
      <c r="I276" s="150"/>
      <c r="J276" s="151">
        <f>ROUND(I276*H276,2)</f>
        <v>0</v>
      </c>
      <c r="K276" s="152"/>
      <c r="L276" s="33"/>
      <c r="M276" s="153" t="s">
        <v>1</v>
      </c>
      <c r="N276" s="154" t="s">
        <v>38</v>
      </c>
      <c r="O276" s="58"/>
      <c r="P276" s="155">
        <f>O276*H276</f>
        <v>0</v>
      </c>
      <c r="Q276" s="155">
        <v>0</v>
      </c>
      <c r="R276" s="155">
        <f>Q276*H276</f>
        <v>0</v>
      </c>
      <c r="S276" s="155">
        <v>0</v>
      </c>
      <c r="T276" s="156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7" t="s">
        <v>154</v>
      </c>
      <c r="AT276" s="157" t="s">
        <v>150</v>
      </c>
      <c r="AU276" s="157" t="s">
        <v>83</v>
      </c>
      <c r="AY276" s="17" t="s">
        <v>148</v>
      </c>
      <c r="BE276" s="158">
        <f>IF(N276="základní",J276,0)</f>
        <v>0</v>
      </c>
      <c r="BF276" s="158">
        <f>IF(N276="snížená",J276,0)</f>
        <v>0</v>
      </c>
      <c r="BG276" s="158">
        <f>IF(N276="zákl. přenesená",J276,0)</f>
        <v>0</v>
      </c>
      <c r="BH276" s="158">
        <f>IF(N276="sníž. přenesená",J276,0)</f>
        <v>0</v>
      </c>
      <c r="BI276" s="158">
        <f>IF(N276="nulová",J276,0)</f>
        <v>0</v>
      </c>
      <c r="BJ276" s="17" t="s">
        <v>81</v>
      </c>
      <c r="BK276" s="158">
        <f>ROUND(I276*H276,2)</f>
        <v>0</v>
      </c>
      <c r="BL276" s="17" t="s">
        <v>154</v>
      </c>
      <c r="BM276" s="157" t="s">
        <v>660</v>
      </c>
    </row>
    <row r="277" spans="1:65" s="13" customFormat="1" ht="10.199999999999999">
      <c r="B277" s="159"/>
      <c r="D277" s="160" t="s">
        <v>156</v>
      </c>
      <c r="E277" s="161" t="s">
        <v>1</v>
      </c>
      <c r="F277" s="162" t="s">
        <v>661</v>
      </c>
      <c r="H277" s="163">
        <v>25.5</v>
      </c>
      <c r="I277" s="164"/>
      <c r="L277" s="159"/>
      <c r="M277" s="165"/>
      <c r="N277" s="166"/>
      <c r="O277" s="166"/>
      <c r="P277" s="166"/>
      <c r="Q277" s="166"/>
      <c r="R277" s="166"/>
      <c r="S277" s="166"/>
      <c r="T277" s="167"/>
      <c r="AT277" s="161" t="s">
        <v>156</v>
      </c>
      <c r="AU277" s="161" t="s">
        <v>83</v>
      </c>
      <c r="AV277" s="13" t="s">
        <v>83</v>
      </c>
      <c r="AW277" s="13" t="s">
        <v>31</v>
      </c>
      <c r="AX277" s="13" t="s">
        <v>73</v>
      </c>
      <c r="AY277" s="161" t="s">
        <v>148</v>
      </c>
    </row>
    <row r="278" spans="1:65" s="13" customFormat="1" ht="10.199999999999999">
      <c r="B278" s="159"/>
      <c r="D278" s="160" t="s">
        <v>156</v>
      </c>
      <c r="E278" s="161" t="s">
        <v>1</v>
      </c>
      <c r="F278" s="162" t="s">
        <v>662</v>
      </c>
      <c r="H278" s="163">
        <v>1</v>
      </c>
      <c r="I278" s="164"/>
      <c r="L278" s="159"/>
      <c r="M278" s="165"/>
      <c r="N278" s="166"/>
      <c r="O278" s="166"/>
      <c r="P278" s="166"/>
      <c r="Q278" s="166"/>
      <c r="R278" s="166"/>
      <c r="S278" s="166"/>
      <c r="T278" s="167"/>
      <c r="AT278" s="161" t="s">
        <v>156</v>
      </c>
      <c r="AU278" s="161" t="s">
        <v>83</v>
      </c>
      <c r="AV278" s="13" t="s">
        <v>83</v>
      </c>
      <c r="AW278" s="13" t="s">
        <v>31</v>
      </c>
      <c r="AX278" s="13" t="s">
        <v>73</v>
      </c>
      <c r="AY278" s="161" t="s">
        <v>148</v>
      </c>
    </row>
    <row r="279" spans="1:65" s="13" customFormat="1" ht="10.199999999999999">
      <c r="B279" s="159"/>
      <c r="D279" s="160" t="s">
        <v>156</v>
      </c>
      <c r="E279" s="161" t="s">
        <v>1</v>
      </c>
      <c r="F279" s="162" t="s">
        <v>663</v>
      </c>
      <c r="H279" s="163">
        <v>15</v>
      </c>
      <c r="I279" s="164"/>
      <c r="L279" s="159"/>
      <c r="M279" s="165"/>
      <c r="N279" s="166"/>
      <c r="O279" s="166"/>
      <c r="P279" s="166"/>
      <c r="Q279" s="166"/>
      <c r="R279" s="166"/>
      <c r="S279" s="166"/>
      <c r="T279" s="167"/>
      <c r="AT279" s="161" t="s">
        <v>156</v>
      </c>
      <c r="AU279" s="161" t="s">
        <v>83</v>
      </c>
      <c r="AV279" s="13" t="s">
        <v>83</v>
      </c>
      <c r="AW279" s="13" t="s">
        <v>31</v>
      </c>
      <c r="AX279" s="13" t="s">
        <v>73</v>
      </c>
      <c r="AY279" s="161" t="s">
        <v>148</v>
      </c>
    </row>
    <row r="280" spans="1:65" s="13" customFormat="1" ht="10.199999999999999">
      <c r="B280" s="159"/>
      <c r="D280" s="160" t="s">
        <v>156</v>
      </c>
      <c r="E280" s="161" t="s">
        <v>1</v>
      </c>
      <c r="F280" s="162" t="s">
        <v>664</v>
      </c>
      <c r="H280" s="163">
        <v>121.5</v>
      </c>
      <c r="I280" s="164"/>
      <c r="L280" s="159"/>
      <c r="M280" s="165"/>
      <c r="N280" s="166"/>
      <c r="O280" s="166"/>
      <c r="P280" s="166"/>
      <c r="Q280" s="166"/>
      <c r="R280" s="166"/>
      <c r="S280" s="166"/>
      <c r="T280" s="167"/>
      <c r="AT280" s="161" t="s">
        <v>156</v>
      </c>
      <c r="AU280" s="161" t="s">
        <v>83</v>
      </c>
      <c r="AV280" s="13" t="s">
        <v>83</v>
      </c>
      <c r="AW280" s="13" t="s">
        <v>31</v>
      </c>
      <c r="AX280" s="13" t="s">
        <v>73</v>
      </c>
      <c r="AY280" s="161" t="s">
        <v>148</v>
      </c>
    </row>
    <row r="281" spans="1:65" s="13" customFormat="1" ht="10.199999999999999">
      <c r="B281" s="159"/>
      <c r="D281" s="160" t="s">
        <v>156</v>
      </c>
      <c r="E281" s="161" t="s">
        <v>1</v>
      </c>
      <c r="F281" s="162" t="s">
        <v>665</v>
      </c>
      <c r="H281" s="163">
        <v>47.25</v>
      </c>
      <c r="I281" s="164"/>
      <c r="L281" s="159"/>
      <c r="M281" s="165"/>
      <c r="N281" s="166"/>
      <c r="O281" s="166"/>
      <c r="P281" s="166"/>
      <c r="Q281" s="166"/>
      <c r="R281" s="166"/>
      <c r="S281" s="166"/>
      <c r="T281" s="167"/>
      <c r="AT281" s="161" t="s">
        <v>156</v>
      </c>
      <c r="AU281" s="161" t="s">
        <v>83</v>
      </c>
      <c r="AV281" s="13" t="s">
        <v>83</v>
      </c>
      <c r="AW281" s="13" t="s">
        <v>31</v>
      </c>
      <c r="AX281" s="13" t="s">
        <v>73</v>
      </c>
      <c r="AY281" s="161" t="s">
        <v>148</v>
      </c>
    </row>
    <row r="282" spans="1:65" s="13" customFormat="1" ht="10.199999999999999">
      <c r="B282" s="159"/>
      <c r="D282" s="160" t="s">
        <v>156</v>
      </c>
      <c r="E282" s="161" t="s">
        <v>1</v>
      </c>
      <c r="F282" s="162" t="s">
        <v>662</v>
      </c>
      <c r="H282" s="163">
        <v>1</v>
      </c>
      <c r="I282" s="164"/>
      <c r="L282" s="159"/>
      <c r="M282" s="165"/>
      <c r="N282" s="166"/>
      <c r="O282" s="166"/>
      <c r="P282" s="166"/>
      <c r="Q282" s="166"/>
      <c r="R282" s="166"/>
      <c r="S282" s="166"/>
      <c r="T282" s="167"/>
      <c r="AT282" s="161" t="s">
        <v>156</v>
      </c>
      <c r="AU282" s="161" t="s">
        <v>83</v>
      </c>
      <c r="AV282" s="13" t="s">
        <v>83</v>
      </c>
      <c r="AW282" s="13" t="s">
        <v>31</v>
      </c>
      <c r="AX282" s="13" t="s">
        <v>73</v>
      </c>
      <c r="AY282" s="161" t="s">
        <v>148</v>
      </c>
    </row>
    <row r="283" spans="1:65" s="13" customFormat="1" ht="10.199999999999999">
      <c r="B283" s="159"/>
      <c r="D283" s="160" t="s">
        <v>156</v>
      </c>
      <c r="E283" s="161" t="s">
        <v>1</v>
      </c>
      <c r="F283" s="162" t="s">
        <v>666</v>
      </c>
      <c r="H283" s="163">
        <v>24</v>
      </c>
      <c r="I283" s="164"/>
      <c r="L283" s="159"/>
      <c r="M283" s="165"/>
      <c r="N283" s="166"/>
      <c r="O283" s="166"/>
      <c r="P283" s="166"/>
      <c r="Q283" s="166"/>
      <c r="R283" s="166"/>
      <c r="S283" s="166"/>
      <c r="T283" s="167"/>
      <c r="AT283" s="161" t="s">
        <v>156</v>
      </c>
      <c r="AU283" s="161" t="s">
        <v>83</v>
      </c>
      <c r="AV283" s="13" t="s">
        <v>83</v>
      </c>
      <c r="AW283" s="13" t="s">
        <v>31</v>
      </c>
      <c r="AX283" s="13" t="s">
        <v>73</v>
      </c>
      <c r="AY283" s="161" t="s">
        <v>148</v>
      </c>
    </row>
    <row r="284" spans="1:65" s="13" customFormat="1" ht="10.199999999999999">
      <c r="B284" s="159"/>
      <c r="D284" s="160" t="s">
        <v>156</v>
      </c>
      <c r="E284" s="161" t="s">
        <v>1</v>
      </c>
      <c r="F284" s="162" t="s">
        <v>667</v>
      </c>
      <c r="H284" s="163">
        <v>72</v>
      </c>
      <c r="I284" s="164"/>
      <c r="L284" s="159"/>
      <c r="M284" s="165"/>
      <c r="N284" s="166"/>
      <c r="O284" s="166"/>
      <c r="P284" s="166"/>
      <c r="Q284" s="166"/>
      <c r="R284" s="166"/>
      <c r="S284" s="166"/>
      <c r="T284" s="167"/>
      <c r="AT284" s="161" t="s">
        <v>156</v>
      </c>
      <c r="AU284" s="161" t="s">
        <v>83</v>
      </c>
      <c r="AV284" s="13" t="s">
        <v>83</v>
      </c>
      <c r="AW284" s="13" t="s">
        <v>31</v>
      </c>
      <c r="AX284" s="13" t="s">
        <v>73</v>
      </c>
      <c r="AY284" s="161" t="s">
        <v>148</v>
      </c>
    </row>
    <row r="285" spans="1:65" s="13" customFormat="1" ht="10.199999999999999">
      <c r="B285" s="159"/>
      <c r="D285" s="160" t="s">
        <v>156</v>
      </c>
      <c r="E285" s="161" t="s">
        <v>1</v>
      </c>
      <c r="F285" s="162" t="s">
        <v>668</v>
      </c>
      <c r="H285" s="163">
        <v>-15</v>
      </c>
      <c r="I285" s="164"/>
      <c r="L285" s="159"/>
      <c r="M285" s="165"/>
      <c r="N285" s="166"/>
      <c r="O285" s="166"/>
      <c r="P285" s="166"/>
      <c r="Q285" s="166"/>
      <c r="R285" s="166"/>
      <c r="S285" s="166"/>
      <c r="T285" s="167"/>
      <c r="AT285" s="161" t="s">
        <v>156</v>
      </c>
      <c r="AU285" s="161" t="s">
        <v>83</v>
      </c>
      <c r="AV285" s="13" t="s">
        <v>83</v>
      </c>
      <c r="AW285" s="13" t="s">
        <v>31</v>
      </c>
      <c r="AX285" s="13" t="s">
        <v>73</v>
      </c>
      <c r="AY285" s="161" t="s">
        <v>148</v>
      </c>
    </row>
    <row r="286" spans="1:65" s="13" customFormat="1" ht="10.199999999999999">
      <c r="B286" s="159"/>
      <c r="D286" s="160" t="s">
        <v>156</v>
      </c>
      <c r="E286" s="161" t="s">
        <v>1</v>
      </c>
      <c r="F286" s="162" t="s">
        <v>669</v>
      </c>
      <c r="H286" s="163">
        <v>7</v>
      </c>
      <c r="I286" s="164"/>
      <c r="L286" s="159"/>
      <c r="M286" s="165"/>
      <c r="N286" s="166"/>
      <c r="O286" s="166"/>
      <c r="P286" s="166"/>
      <c r="Q286" s="166"/>
      <c r="R286" s="166"/>
      <c r="S286" s="166"/>
      <c r="T286" s="167"/>
      <c r="AT286" s="161" t="s">
        <v>156</v>
      </c>
      <c r="AU286" s="161" t="s">
        <v>83</v>
      </c>
      <c r="AV286" s="13" t="s">
        <v>83</v>
      </c>
      <c r="AW286" s="13" t="s">
        <v>31</v>
      </c>
      <c r="AX286" s="13" t="s">
        <v>73</v>
      </c>
      <c r="AY286" s="161" t="s">
        <v>148</v>
      </c>
    </row>
    <row r="287" spans="1:65" s="13" customFormat="1" ht="10.199999999999999">
      <c r="B287" s="159"/>
      <c r="D287" s="160" t="s">
        <v>156</v>
      </c>
      <c r="E287" s="161" t="s">
        <v>1</v>
      </c>
      <c r="F287" s="162" t="s">
        <v>670</v>
      </c>
      <c r="H287" s="163">
        <v>3.5</v>
      </c>
      <c r="I287" s="164"/>
      <c r="L287" s="159"/>
      <c r="M287" s="165"/>
      <c r="N287" s="166"/>
      <c r="O287" s="166"/>
      <c r="P287" s="166"/>
      <c r="Q287" s="166"/>
      <c r="R287" s="166"/>
      <c r="S287" s="166"/>
      <c r="T287" s="167"/>
      <c r="AT287" s="161" t="s">
        <v>156</v>
      </c>
      <c r="AU287" s="161" t="s">
        <v>83</v>
      </c>
      <c r="AV287" s="13" t="s">
        <v>83</v>
      </c>
      <c r="AW287" s="13" t="s">
        <v>31</v>
      </c>
      <c r="AX287" s="13" t="s">
        <v>73</v>
      </c>
      <c r="AY287" s="161" t="s">
        <v>148</v>
      </c>
    </row>
    <row r="288" spans="1:65" s="14" customFormat="1" ht="10.199999999999999">
      <c r="B288" s="168"/>
      <c r="D288" s="160" t="s">
        <v>156</v>
      </c>
      <c r="E288" s="169" t="s">
        <v>1</v>
      </c>
      <c r="F288" s="170" t="s">
        <v>182</v>
      </c>
      <c r="H288" s="171">
        <v>302.75</v>
      </c>
      <c r="I288" s="172"/>
      <c r="L288" s="168"/>
      <c r="M288" s="173"/>
      <c r="N288" s="174"/>
      <c r="O288" s="174"/>
      <c r="P288" s="174"/>
      <c r="Q288" s="174"/>
      <c r="R288" s="174"/>
      <c r="S288" s="174"/>
      <c r="T288" s="175"/>
      <c r="AT288" s="169" t="s">
        <v>156</v>
      </c>
      <c r="AU288" s="169" t="s">
        <v>83</v>
      </c>
      <c r="AV288" s="14" t="s">
        <v>154</v>
      </c>
      <c r="AW288" s="14" t="s">
        <v>31</v>
      </c>
      <c r="AX288" s="14" t="s">
        <v>81</v>
      </c>
      <c r="AY288" s="169" t="s">
        <v>148</v>
      </c>
    </row>
    <row r="289" spans="1:65" s="2" customFormat="1" ht="24.15" customHeight="1">
      <c r="A289" s="32"/>
      <c r="B289" s="144"/>
      <c r="C289" s="145" t="s">
        <v>328</v>
      </c>
      <c r="D289" s="145" t="s">
        <v>150</v>
      </c>
      <c r="E289" s="146" t="s">
        <v>671</v>
      </c>
      <c r="F289" s="147" t="s">
        <v>672</v>
      </c>
      <c r="G289" s="148" t="s">
        <v>205</v>
      </c>
      <c r="H289" s="149">
        <v>302.75</v>
      </c>
      <c r="I289" s="150"/>
      <c r="J289" s="151">
        <f>ROUND(I289*H289,2)</f>
        <v>0</v>
      </c>
      <c r="K289" s="152"/>
      <c r="L289" s="33"/>
      <c r="M289" s="153" t="s">
        <v>1</v>
      </c>
      <c r="N289" s="154" t="s">
        <v>38</v>
      </c>
      <c r="O289" s="58"/>
      <c r="P289" s="155">
        <f>O289*H289</f>
        <v>0</v>
      </c>
      <c r="Q289" s="155">
        <v>0</v>
      </c>
      <c r="R289" s="155">
        <f>Q289*H289</f>
        <v>0</v>
      </c>
      <c r="S289" s="155">
        <v>0</v>
      </c>
      <c r="T289" s="156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57" t="s">
        <v>154</v>
      </c>
      <c r="AT289" s="157" t="s">
        <v>150</v>
      </c>
      <c r="AU289" s="157" t="s">
        <v>83</v>
      </c>
      <c r="AY289" s="17" t="s">
        <v>148</v>
      </c>
      <c r="BE289" s="158">
        <f>IF(N289="základní",J289,0)</f>
        <v>0</v>
      </c>
      <c r="BF289" s="158">
        <f>IF(N289="snížená",J289,0)</f>
        <v>0</v>
      </c>
      <c r="BG289" s="158">
        <f>IF(N289="zákl. přenesená",J289,0)</f>
        <v>0</v>
      </c>
      <c r="BH289" s="158">
        <f>IF(N289="sníž. přenesená",J289,0)</f>
        <v>0</v>
      </c>
      <c r="BI289" s="158">
        <f>IF(N289="nulová",J289,0)</f>
        <v>0</v>
      </c>
      <c r="BJ289" s="17" t="s">
        <v>81</v>
      </c>
      <c r="BK289" s="158">
        <f>ROUND(I289*H289,2)</f>
        <v>0</v>
      </c>
      <c r="BL289" s="17" t="s">
        <v>154</v>
      </c>
      <c r="BM289" s="157" t="s">
        <v>673</v>
      </c>
    </row>
    <row r="290" spans="1:65" s="13" customFormat="1" ht="10.199999999999999">
      <c r="B290" s="159"/>
      <c r="D290" s="160" t="s">
        <v>156</v>
      </c>
      <c r="E290" s="161" t="s">
        <v>1</v>
      </c>
      <c r="F290" s="162" t="s">
        <v>661</v>
      </c>
      <c r="H290" s="163">
        <v>25.5</v>
      </c>
      <c r="I290" s="164"/>
      <c r="L290" s="159"/>
      <c r="M290" s="165"/>
      <c r="N290" s="166"/>
      <c r="O290" s="166"/>
      <c r="P290" s="166"/>
      <c r="Q290" s="166"/>
      <c r="R290" s="166"/>
      <c r="S290" s="166"/>
      <c r="T290" s="167"/>
      <c r="AT290" s="161" t="s">
        <v>156</v>
      </c>
      <c r="AU290" s="161" t="s">
        <v>83</v>
      </c>
      <c r="AV290" s="13" t="s">
        <v>83</v>
      </c>
      <c r="AW290" s="13" t="s">
        <v>31</v>
      </c>
      <c r="AX290" s="13" t="s">
        <v>73</v>
      </c>
      <c r="AY290" s="161" t="s">
        <v>148</v>
      </c>
    </row>
    <row r="291" spans="1:65" s="13" customFormat="1" ht="10.199999999999999">
      <c r="B291" s="159"/>
      <c r="D291" s="160" t="s">
        <v>156</v>
      </c>
      <c r="E291" s="161" t="s">
        <v>1</v>
      </c>
      <c r="F291" s="162" t="s">
        <v>662</v>
      </c>
      <c r="H291" s="163">
        <v>1</v>
      </c>
      <c r="I291" s="164"/>
      <c r="L291" s="159"/>
      <c r="M291" s="165"/>
      <c r="N291" s="166"/>
      <c r="O291" s="166"/>
      <c r="P291" s="166"/>
      <c r="Q291" s="166"/>
      <c r="R291" s="166"/>
      <c r="S291" s="166"/>
      <c r="T291" s="167"/>
      <c r="AT291" s="161" t="s">
        <v>156</v>
      </c>
      <c r="AU291" s="161" t="s">
        <v>83</v>
      </c>
      <c r="AV291" s="13" t="s">
        <v>83</v>
      </c>
      <c r="AW291" s="13" t="s">
        <v>31</v>
      </c>
      <c r="AX291" s="13" t="s">
        <v>73</v>
      </c>
      <c r="AY291" s="161" t="s">
        <v>148</v>
      </c>
    </row>
    <row r="292" spans="1:65" s="13" customFormat="1" ht="10.199999999999999">
      <c r="B292" s="159"/>
      <c r="D292" s="160" t="s">
        <v>156</v>
      </c>
      <c r="E292" s="161" t="s">
        <v>1</v>
      </c>
      <c r="F292" s="162" t="s">
        <v>663</v>
      </c>
      <c r="H292" s="163">
        <v>15</v>
      </c>
      <c r="I292" s="164"/>
      <c r="L292" s="159"/>
      <c r="M292" s="165"/>
      <c r="N292" s="166"/>
      <c r="O292" s="166"/>
      <c r="P292" s="166"/>
      <c r="Q292" s="166"/>
      <c r="R292" s="166"/>
      <c r="S292" s="166"/>
      <c r="T292" s="167"/>
      <c r="AT292" s="161" t="s">
        <v>156</v>
      </c>
      <c r="AU292" s="161" t="s">
        <v>83</v>
      </c>
      <c r="AV292" s="13" t="s">
        <v>83</v>
      </c>
      <c r="AW292" s="13" t="s">
        <v>31</v>
      </c>
      <c r="AX292" s="13" t="s">
        <v>73</v>
      </c>
      <c r="AY292" s="161" t="s">
        <v>148</v>
      </c>
    </row>
    <row r="293" spans="1:65" s="13" customFormat="1" ht="10.199999999999999">
      <c r="B293" s="159"/>
      <c r="D293" s="160" t="s">
        <v>156</v>
      </c>
      <c r="E293" s="161" t="s">
        <v>1</v>
      </c>
      <c r="F293" s="162" t="s">
        <v>664</v>
      </c>
      <c r="H293" s="163">
        <v>121.5</v>
      </c>
      <c r="I293" s="164"/>
      <c r="L293" s="159"/>
      <c r="M293" s="165"/>
      <c r="N293" s="166"/>
      <c r="O293" s="166"/>
      <c r="P293" s="166"/>
      <c r="Q293" s="166"/>
      <c r="R293" s="166"/>
      <c r="S293" s="166"/>
      <c r="T293" s="167"/>
      <c r="AT293" s="161" t="s">
        <v>156</v>
      </c>
      <c r="AU293" s="161" t="s">
        <v>83</v>
      </c>
      <c r="AV293" s="13" t="s">
        <v>83</v>
      </c>
      <c r="AW293" s="13" t="s">
        <v>31</v>
      </c>
      <c r="AX293" s="13" t="s">
        <v>73</v>
      </c>
      <c r="AY293" s="161" t="s">
        <v>148</v>
      </c>
    </row>
    <row r="294" spans="1:65" s="13" customFormat="1" ht="10.199999999999999">
      <c r="B294" s="159"/>
      <c r="D294" s="160" t="s">
        <v>156</v>
      </c>
      <c r="E294" s="161" t="s">
        <v>1</v>
      </c>
      <c r="F294" s="162" t="s">
        <v>665</v>
      </c>
      <c r="H294" s="163">
        <v>47.25</v>
      </c>
      <c r="I294" s="164"/>
      <c r="L294" s="159"/>
      <c r="M294" s="165"/>
      <c r="N294" s="166"/>
      <c r="O294" s="166"/>
      <c r="P294" s="166"/>
      <c r="Q294" s="166"/>
      <c r="R294" s="166"/>
      <c r="S294" s="166"/>
      <c r="T294" s="167"/>
      <c r="AT294" s="161" t="s">
        <v>156</v>
      </c>
      <c r="AU294" s="161" t="s">
        <v>83</v>
      </c>
      <c r="AV294" s="13" t="s">
        <v>83</v>
      </c>
      <c r="AW294" s="13" t="s">
        <v>31</v>
      </c>
      <c r="AX294" s="13" t="s">
        <v>73</v>
      </c>
      <c r="AY294" s="161" t="s">
        <v>148</v>
      </c>
    </row>
    <row r="295" spans="1:65" s="13" customFormat="1" ht="10.199999999999999">
      <c r="B295" s="159"/>
      <c r="D295" s="160" t="s">
        <v>156</v>
      </c>
      <c r="E295" s="161" t="s">
        <v>1</v>
      </c>
      <c r="F295" s="162" t="s">
        <v>662</v>
      </c>
      <c r="H295" s="163">
        <v>1</v>
      </c>
      <c r="I295" s="164"/>
      <c r="L295" s="159"/>
      <c r="M295" s="165"/>
      <c r="N295" s="166"/>
      <c r="O295" s="166"/>
      <c r="P295" s="166"/>
      <c r="Q295" s="166"/>
      <c r="R295" s="166"/>
      <c r="S295" s="166"/>
      <c r="T295" s="167"/>
      <c r="AT295" s="161" t="s">
        <v>156</v>
      </c>
      <c r="AU295" s="161" t="s">
        <v>83</v>
      </c>
      <c r="AV295" s="13" t="s">
        <v>83</v>
      </c>
      <c r="AW295" s="13" t="s">
        <v>31</v>
      </c>
      <c r="AX295" s="13" t="s">
        <v>73</v>
      </c>
      <c r="AY295" s="161" t="s">
        <v>148</v>
      </c>
    </row>
    <row r="296" spans="1:65" s="13" customFormat="1" ht="10.199999999999999">
      <c r="B296" s="159"/>
      <c r="D296" s="160" t="s">
        <v>156</v>
      </c>
      <c r="E296" s="161" t="s">
        <v>1</v>
      </c>
      <c r="F296" s="162" t="s">
        <v>666</v>
      </c>
      <c r="H296" s="163">
        <v>24</v>
      </c>
      <c r="I296" s="164"/>
      <c r="L296" s="159"/>
      <c r="M296" s="165"/>
      <c r="N296" s="166"/>
      <c r="O296" s="166"/>
      <c r="P296" s="166"/>
      <c r="Q296" s="166"/>
      <c r="R296" s="166"/>
      <c r="S296" s="166"/>
      <c r="T296" s="167"/>
      <c r="AT296" s="161" t="s">
        <v>156</v>
      </c>
      <c r="AU296" s="161" t="s">
        <v>83</v>
      </c>
      <c r="AV296" s="13" t="s">
        <v>83</v>
      </c>
      <c r="AW296" s="13" t="s">
        <v>31</v>
      </c>
      <c r="AX296" s="13" t="s">
        <v>73</v>
      </c>
      <c r="AY296" s="161" t="s">
        <v>148</v>
      </c>
    </row>
    <row r="297" spans="1:65" s="13" customFormat="1" ht="10.199999999999999">
      <c r="B297" s="159"/>
      <c r="D297" s="160" t="s">
        <v>156</v>
      </c>
      <c r="E297" s="161" t="s">
        <v>1</v>
      </c>
      <c r="F297" s="162" t="s">
        <v>667</v>
      </c>
      <c r="H297" s="163">
        <v>72</v>
      </c>
      <c r="I297" s="164"/>
      <c r="L297" s="159"/>
      <c r="M297" s="165"/>
      <c r="N297" s="166"/>
      <c r="O297" s="166"/>
      <c r="P297" s="166"/>
      <c r="Q297" s="166"/>
      <c r="R297" s="166"/>
      <c r="S297" s="166"/>
      <c r="T297" s="167"/>
      <c r="AT297" s="161" t="s">
        <v>156</v>
      </c>
      <c r="AU297" s="161" t="s">
        <v>83</v>
      </c>
      <c r="AV297" s="13" t="s">
        <v>83</v>
      </c>
      <c r="AW297" s="13" t="s">
        <v>31</v>
      </c>
      <c r="AX297" s="13" t="s">
        <v>73</v>
      </c>
      <c r="AY297" s="161" t="s">
        <v>148</v>
      </c>
    </row>
    <row r="298" spans="1:65" s="13" customFormat="1" ht="10.199999999999999">
      <c r="B298" s="159"/>
      <c r="D298" s="160" t="s">
        <v>156</v>
      </c>
      <c r="E298" s="161" t="s">
        <v>1</v>
      </c>
      <c r="F298" s="162" t="s">
        <v>668</v>
      </c>
      <c r="H298" s="163">
        <v>-15</v>
      </c>
      <c r="I298" s="164"/>
      <c r="L298" s="159"/>
      <c r="M298" s="165"/>
      <c r="N298" s="166"/>
      <c r="O298" s="166"/>
      <c r="P298" s="166"/>
      <c r="Q298" s="166"/>
      <c r="R298" s="166"/>
      <c r="S298" s="166"/>
      <c r="T298" s="167"/>
      <c r="AT298" s="161" t="s">
        <v>156</v>
      </c>
      <c r="AU298" s="161" t="s">
        <v>83</v>
      </c>
      <c r="AV298" s="13" t="s">
        <v>83</v>
      </c>
      <c r="AW298" s="13" t="s">
        <v>31</v>
      </c>
      <c r="AX298" s="13" t="s">
        <v>73</v>
      </c>
      <c r="AY298" s="161" t="s">
        <v>148</v>
      </c>
    </row>
    <row r="299" spans="1:65" s="13" customFormat="1" ht="10.199999999999999">
      <c r="B299" s="159"/>
      <c r="D299" s="160" t="s">
        <v>156</v>
      </c>
      <c r="E299" s="161" t="s">
        <v>1</v>
      </c>
      <c r="F299" s="162" t="s">
        <v>669</v>
      </c>
      <c r="H299" s="163">
        <v>7</v>
      </c>
      <c r="I299" s="164"/>
      <c r="L299" s="159"/>
      <c r="M299" s="165"/>
      <c r="N299" s="166"/>
      <c r="O299" s="166"/>
      <c r="P299" s="166"/>
      <c r="Q299" s="166"/>
      <c r="R299" s="166"/>
      <c r="S299" s="166"/>
      <c r="T299" s="167"/>
      <c r="AT299" s="161" t="s">
        <v>156</v>
      </c>
      <c r="AU299" s="161" t="s">
        <v>83</v>
      </c>
      <c r="AV299" s="13" t="s">
        <v>83</v>
      </c>
      <c r="AW299" s="13" t="s">
        <v>31</v>
      </c>
      <c r="AX299" s="13" t="s">
        <v>73</v>
      </c>
      <c r="AY299" s="161" t="s">
        <v>148</v>
      </c>
    </row>
    <row r="300" spans="1:65" s="13" customFormat="1" ht="10.199999999999999">
      <c r="B300" s="159"/>
      <c r="D300" s="160" t="s">
        <v>156</v>
      </c>
      <c r="E300" s="161" t="s">
        <v>1</v>
      </c>
      <c r="F300" s="162" t="s">
        <v>670</v>
      </c>
      <c r="H300" s="163">
        <v>3.5</v>
      </c>
      <c r="I300" s="164"/>
      <c r="L300" s="159"/>
      <c r="M300" s="165"/>
      <c r="N300" s="166"/>
      <c r="O300" s="166"/>
      <c r="P300" s="166"/>
      <c r="Q300" s="166"/>
      <c r="R300" s="166"/>
      <c r="S300" s="166"/>
      <c r="T300" s="167"/>
      <c r="AT300" s="161" t="s">
        <v>156</v>
      </c>
      <c r="AU300" s="161" t="s">
        <v>83</v>
      </c>
      <c r="AV300" s="13" t="s">
        <v>83</v>
      </c>
      <c r="AW300" s="13" t="s">
        <v>31</v>
      </c>
      <c r="AX300" s="13" t="s">
        <v>73</v>
      </c>
      <c r="AY300" s="161" t="s">
        <v>148</v>
      </c>
    </row>
    <row r="301" spans="1:65" s="14" customFormat="1" ht="10.199999999999999">
      <c r="B301" s="168"/>
      <c r="D301" s="160" t="s">
        <v>156</v>
      </c>
      <c r="E301" s="169" t="s">
        <v>1</v>
      </c>
      <c r="F301" s="170" t="s">
        <v>182</v>
      </c>
      <c r="H301" s="171">
        <v>302.75</v>
      </c>
      <c r="I301" s="172"/>
      <c r="L301" s="168"/>
      <c r="M301" s="173"/>
      <c r="N301" s="174"/>
      <c r="O301" s="174"/>
      <c r="P301" s="174"/>
      <c r="Q301" s="174"/>
      <c r="R301" s="174"/>
      <c r="S301" s="174"/>
      <c r="T301" s="175"/>
      <c r="AT301" s="169" t="s">
        <v>156</v>
      </c>
      <c r="AU301" s="169" t="s">
        <v>83</v>
      </c>
      <c r="AV301" s="14" t="s">
        <v>154</v>
      </c>
      <c r="AW301" s="14" t="s">
        <v>31</v>
      </c>
      <c r="AX301" s="14" t="s">
        <v>81</v>
      </c>
      <c r="AY301" s="169" t="s">
        <v>148</v>
      </c>
    </row>
    <row r="302" spans="1:65" s="2" customFormat="1" ht="16.5" customHeight="1">
      <c r="A302" s="32"/>
      <c r="B302" s="144"/>
      <c r="C302" s="176" t="s">
        <v>332</v>
      </c>
      <c r="D302" s="176" t="s">
        <v>267</v>
      </c>
      <c r="E302" s="177" t="s">
        <v>674</v>
      </c>
      <c r="F302" s="178" t="s">
        <v>675</v>
      </c>
      <c r="G302" s="179" t="s">
        <v>676</v>
      </c>
      <c r="H302" s="180">
        <v>4.5410000000000004</v>
      </c>
      <c r="I302" s="181"/>
      <c r="J302" s="182">
        <f>ROUND(I302*H302,2)</f>
        <v>0</v>
      </c>
      <c r="K302" s="183"/>
      <c r="L302" s="184"/>
      <c r="M302" s="185" t="s">
        <v>1</v>
      </c>
      <c r="N302" s="186" t="s">
        <v>38</v>
      </c>
      <c r="O302" s="58"/>
      <c r="P302" s="155">
        <f>O302*H302</f>
        <v>0</v>
      </c>
      <c r="Q302" s="155">
        <v>1E-3</v>
      </c>
      <c r="R302" s="155">
        <f>Q302*H302</f>
        <v>4.5410000000000008E-3</v>
      </c>
      <c r="S302" s="155">
        <v>0</v>
      </c>
      <c r="T302" s="156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7" t="s">
        <v>230</v>
      </c>
      <c r="AT302" s="157" t="s">
        <v>267</v>
      </c>
      <c r="AU302" s="157" t="s">
        <v>83</v>
      </c>
      <c r="AY302" s="17" t="s">
        <v>148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7" t="s">
        <v>81</v>
      </c>
      <c r="BK302" s="158">
        <f>ROUND(I302*H302,2)</f>
        <v>0</v>
      </c>
      <c r="BL302" s="17" t="s">
        <v>154</v>
      </c>
      <c r="BM302" s="157" t="s">
        <v>677</v>
      </c>
    </row>
    <row r="303" spans="1:65" s="13" customFormat="1" ht="10.199999999999999">
      <c r="B303" s="159"/>
      <c r="D303" s="160" t="s">
        <v>156</v>
      </c>
      <c r="F303" s="162" t="s">
        <v>678</v>
      </c>
      <c r="H303" s="163">
        <v>4.5410000000000004</v>
      </c>
      <c r="I303" s="164"/>
      <c r="L303" s="159"/>
      <c r="M303" s="165"/>
      <c r="N303" s="166"/>
      <c r="O303" s="166"/>
      <c r="P303" s="166"/>
      <c r="Q303" s="166"/>
      <c r="R303" s="166"/>
      <c r="S303" s="166"/>
      <c r="T303" s="167"/>
      <c r="AT303" s="161" t="s">
        <v>156</v>
      </c>
      <c r="AU303" s="161" t="s">
        <v>83</v>
      </c>
      <c r="AV303" s="13" t="s">
        <v>83</v>
      </c>
      <c r="AW303" s="13" t="s">
        <v>3</v>
      </c>
      <c r="AX303" s="13" t="s">
        <v>81</v>
      </c>
      <c r="AY303" s="161" t="s">
        <v>148</v>
      </c>
    </row>
    <row r="304" spans="1:65" s="2" customFormat="1" ht="24.15" customHeight="1">
      <c r="A304" s="32"/>
      <c r="B304" s="144"/>
      <c r="C304" s="145" t="s">
        <v>336</v>
      </c>
      <c r="D304" s="145" t="s">
        <v>150</v>
      </c>
      <c r="E304" s="146" t="s">
        <v>679</v>
      </c>
      <c r="F304" s="147" t="s">
        <v>680</v>
      </c>
      <c r="G304" s="148" t="s">
        <v>205</v>
      </c>
      <c r="H304" s="149">
        <v>2221.6</v>
      </c>
      <c r="I304" s="150"/>
      <c r="J304" s="151">
        <f>ROUND(I304*H304,2)</f>
        <v>0</v>
      </c>
      <c r="K304" s="152"/>
      <c r="L304" s="33"/>
      <c r="M304" s="153" t="s">
        <v>1</v>
      </c>
      <c r="N304" s="154" t="s">
        <v>38</v>
      </c>
      <c r="O304" s="58"/>
      <c r="P304" s="155">
        <f>O304*H304</f>
        <v>0</v>
      </c>
      <c r="Q304" s="155">
        <v>0</v>
      </c>
      <c r="R304" s="155">
        <f>Q304*H304</f>
        <v>0</v>
      </c>
      <c r="S304" s="155">
        <v>0</v>
      </c>
      <c r="T304" s="156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57" t="s">
        <v>154</v>
      </c>
      <c r="AT304" s="157" t="s">
        <v>150</v>
      </c>
      <c r="AU304" s="157" t="s">
        <v>83</v>
      </c>
      <c r="AY304" s="17" t="s">
        <v>148</v>
      </c>
      <c r="BE304" s="158">
        <f>IF(N304="základní",J304,0)</f>
        <v>0</v>
      </c>
      <c r="BF304" s="158">
        <f>IF(N304="snížená",J304,0)</f>
        <v>0</v>
      </c>
      <c r="BG304" s="158">
        <f>IF(N304="zákl. přenesená",J304,0)</f>
        <v>0</v>
      </c>
      <c r="BH304" s="158">
        <f>IF(N304="sníž. přenesená",J304,0)</f>
        <v>0</v>
      </c>
      <c r="BI304" s="158">
        <f>IF(N304="nulová",J304,0)</f>
        <v>0</v>
      </c>
      <c r="BJ304" s="17" t="s">
        <v>81</v>
      </c>
      <c r="BK304" s="158">
        <f>ROUND(I304*H304,2)</f>
        <v>0</v>
      </c>
      <c r="BL304" s="17" t="s">
        <v>154</v>
      </c>
      <c r="BM304" s="157" t="s">
        <v>681</v>
      </c>
    </row>
    <row r="305" spans="1:65" s="13" customFormat="1" ht="10.199999999999999">
      <c r="B305" s="159"/>
      <c r="D305" s="160" t="s">
        <v>156</v>
      </c>
      <c r="E305" s="161" t="s">
        <v>1</v>
      </c>
      <c r="F305" s="162" t="s">
        <v>682</v>
      </c>
      <c r="H305" s="163">
        <v>120.3</v>
      </c>
      <c r="I305" s="164"/>
      <c r="L305" s="159"/>
      <c r="M305" s="165"/>
      <c r="N305" s="166"/>
      <c r="O305" s="166"/>
      <c r="P305" s="166"/>
      <c r="Q305" s="166"/>
      <c r="R305" s="166"/>
      <c r="S305" s="166"/>
      <c r="T305" s="167"/>
      <c r="AT305" s="161" t="s">
        <v>156</v>
      </c>
      <c r="AU305" s="161" t="s">
        <v>83</v>
      </c>
      <c r="AV305" s="13" t="s">
        <v>83</v>
      </c>
      <c r="AW305" s="13" t="s">
        <v>31</v>
      </c>
      <c r="AX305" s="13" t="s">
        <v>73</v>
      </c>
      <c r="AY305" s="161" t="s">
        <v>148</v>
      </c>
    </row>
    <row r="306" spans="1:65" s="13" customFormat="1" ht="10.199999999999999">
      <c r="B306" s="159"/>
      <c r="D306" s="160" t="s">
        <v>156</v>
      </c>
      <c r="E306" s="161" t="s">
        <v>1</v>
      </c>
      <c r="F306" s="162" t="s">
        <v>683</v>
      </c>
      <c r="H306" s="163">
        <v>2101.3000000000002</v>
      </c>
      <c r="I306" s="164"/>
      <c r="L306" s="159"/>
      <c r="M306" s="165"/>
      <c r="N306" s="166"/>
      <c r="O306" s="166"/>
      <c r="P306" s="166"/>
      <c r="Q306" s="166"/>
      <c r="R306" s="166"/>
      <c r="S306" s="166"/>
      <c r="T306" s="167"/>
      <c r="AT306" s="161" t="s">
        <v>156</v>
      </c>
      <c r="AU306" s="161" t="s">
        <v>83</v>
      </c>
      <c r="AV306" s="13" t="s">
        <v>83</v>
      </c>
      <c r="AW306" s="13" t="s">
        <v>31</v>
      </c>
      <c r="AX306" s="13" t="s">
        <v>73</v>
      </c>
      <c r="AY306" s="161" t="s">
        <v>148</v>
      </c>
    </row>
    <row r="307" spans="1:65" s="14" customFormat="1" ht="10.199999999999999">
      <c r="B307" s="168"/>
      <c r="D307" s="160" t="s">
        <v>156</v>
      </c>
      <c r="E307" s="169" t="s">
        <v>1</v>
      </c>
      <c r="F307" s="170" t="s">
        <v>182</v>
      </c>
      <c r="H307" s="171">
        <v>2221.6000000000004</v>
      </c>
      <c r="I307" s="172"/>
      <c r="L307" s="168"/>
      <c r="M307" s="173"/>
      <c r="N307" s="174"/>
      <c r="O307" s="174"/>
      <c r="P307" s="174"/>
      <c r="Q307" s="174"/>
      <c r="R307" s="174"/>
      <c r="S307" s="174"/>
      <c r="T307" s="175"/>
      <c r="AT307" s="169" t="s">
        <v>156</v>
      </c>
      <c r="AU307" s="169" t="s">
        <v>83</v>
      </c>
      <c r="AV307" s="14" t="s">
        <v>154</v>
      </c>
      <c r="AW307" s="14" t="s">
        <v>31</v>
      </c>
      <c r="AX307" s="14" t="s">
        <v>81</v>
      </c>
      <c r="AY307" s="169" t="s">
        <v>148</v>
      </c>
    </row>
    <row r="308" spans="1:65" s="12" customFormat="1" ht="22.8" customHeight="1">
      <c r="B308" s="131"/>
      <c r="D308" s="132" t="s">
        <v>72</v>
      </c>
      <c r="E308" s="142" t="s">
        <v>83</v>
      </c>
      <c r="F308" s="142" t="s">
        <v>684</v>
      </c>
      <c r="I308" s="134"/>
      <c r="J308" s="143">
        <f>BK308</f>
        <v>0</v>
      </c>
      <c r="L308" s="131"/>
      <c r="M308" s="136"/>
      <c r="N308" s="137"/>
      <c r="O308" s="137"/>
      <c r="P308" s="138">
        <f>SUM(P309:P316)</f>
        <v>0</v>
      </c>
      <c r="Q308" s="137"/>
      <c r="R308" s="138">
        <f>SUM(R309:R316)</f>
        <v>62.502280480000003</v>
      </c>
      <c r="S308" s="137"/>
      <c r="T308" s="139">
        <f>SUM(T309:T316)</f>
        <v>0</v>
      </c>
      <c r="AR308" s="132" t="s">
        <v>81</v>
      </c>
      <c r="AT308" s="140" t="s">
        <v>72</v>
      </c>
      <c r="AU308" s="140" t="s">
        <v>81</v>
      </c>
      <c r="AY308" s="132" t="s">
        <v>148</v>
      </c>
      <c r="BK308" s="141">
        <f>SUM(BK309:BK316)</f>
        <v>0</v>
      </c>
    </row>
    <row r="309" spans="1:65" s="2" customFormat="1" ht="24.15" customHeight="1">
      <c r="A309" s="32"/>
      <c r="B309" s="144"/>
      <c r="C309" s="145" t="s">
        <v>340</v>
      </c>
      <c r="D309" s="145" t="s">
        <v>150</v>
      </c>
      <c r="E309" s="146" t="s">
        <v>685</v>
      </c>
      <c r="F309" s="147" t="s">
        <v>686</v>
      </c>
      <c r="G309" s="148" t="s">
        <v>205</v>
      </c>
      <c r="H309" s="149">
        <v>95.819000000000003</v>
      </c>
      <c r="I309" s="150"/>
      <c r="J309" s="151">
        <f>ROUND(I309*H309,2)</f>
        <v>0</v>
      </c>
      <c r="K309" s="152"/>
      <c r="L309" s="33"/>
      <c r="M309" s="153" t="s">
        <v>1</v>
      </c>
      <c r="N309" s="154" t="s">
        <v>38</v>
      </c>
      <c r="O309" s="58"/>
      <c r="P309" s="155">
        <f>O309*H309</f>
        <v>0</v>
      </c>
      <c r="Q309" s="155">
        <v>1.7000000000000001E-4</v>
      </c>
      <c r="R309" s="155">
        <f>Q309*H309</f>
        <v>1.6289230000000002E-2</v>
      </c>
      <c r="S309" s="155">
        <v>0</v>
      </c>
      <c r="T309" s="156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7" t="s">
        <v>154</v>
      </c>
      <c r="AT309" s="157" t="s">
        <v>150</v>
      </c>
      <c r="AU309" s="157" t="s">
        <v>83</v>
      </c>
      <c r="AY309" s="17" t="s">
        <v>148</v>
      </c>
      <c r="BE309" s="158">
        <f>IF(N309="základní",J309,0)</f>
        <v>0</v>
      </c>
      <c r="BF309" s="158">
        <f>IF(N309="snížená",J309,0)</f>
        <v>0</v>
      </c>
      <c r="BG309" s="158">
        <f>IF(N309="zákl. přenesená",J309,0)</f>
        <v>0</v>
      </c>
      <c r="BH309" s="158">
        <f>IF(N309="sníž. přenesená",J309,0)</f>
        <v>0</v>
      </c>
      <c r="BI309" s="158">
        <f>IF(N309="nulová",J309,0)</f>
        <v>0</v>
      </c>
      <c r="BJ309" s="17" t="s">
        <v>81</v>
      </c>
      <c r="BK309" s="158">
        <f>ROUND(I309*H309,2)</f>
        <v>0</v>
      </c>
      <c r="BL309" s="17" t="s">
        <v>154</v>
      </c>
      <c r="BM309" s="157" t="s">
        <v>687</v>
      </c>
    </row>
    <row r="310" spans="1:65" s="13" customFormat="1" ht="10.199999999999999">
      <c r="B310" s="159"/>
      <c r="D310" s="160" t="s">
        <v>156</v>
      </c>
      <c r="E310" s="161" t="s">
        <v>1</v>
      </c>
      <c r="F310" s="162" t="s">
        <v>688</v>
      </c>
      <c r="H310" s="163">
        <v>95.818575934495001</v>
      </c>
      <c r="I310" s="164"/>
      <c r="L310" s="159"/>
      <c r="M310" s="165"/>
      <c r="N310" s="166"/>
      <c r="O310" s="166"/>
      <c r="P310" s="166"/>
      <c r="Q310" s="166"/>
      <c r="R310" s="166"/>
      <c r="S310" s="166"/>
      <c r="T310" s="167"/>
      <c r="AT310" s="161" t="s">
        <v>156</v>
      </c>
      <c r="AU310" s="161" t="s">
        <v>83</v>
      </c>
      <c r="AV310" s="13" t="s">
        <v>83</v>
      </c>
      <c r="AW310" s="13" t="s">
        <v>31</v>
      </c>
      <c r="AX310" s="13" t="s">
        <v>81</v>
      </c>
      <c r="AY310" s="161" t="s">
        <v>148</v>
      </c>
    </row>
    <row r="311" spans="1:65" s="2" customFormat="1" ht="24.15" customHeight="1">
      <c r="A311" s="32"/>
      <c r="B311" s="144"/>
      <c r="C311" s="176" t="s">
        <v>345</v>
      </c>
      <c r="D311" s="176" t="s">
        <v>267</v>
      </c>
      <c r="E311" s="177" t="s">
        <v>689</v>
      </c>
      <c r="F311" s="178" t="s">
        <v>690</v>
      </c>
      <c r="G311" s="179" t="s">
        <v>205</v>
      </c>
      <c r="H311" s="180">
        <v>124.565</v>
      </c>
      <c r="I311" s="181"/>
      <c r="J311" s="182">
        <f>ROUND(I311*H311,2)</f>
        <v>0</v>
      </c>
      <c r="K311" s="183"/>
      <c r="L311" s="184"/>
      <c r="M311" s="185" t="s">
        <v>1</v>
      </c>
      <c r="N311" s="186" t="s">
        <v>38</v>
      </c>
      <c r="O311" s="58"/>
      <c r="P311" s="155">
        <f>O311*H311</f>
        <v>0</v>
      </c>
      <c r="Q311" s="155">
        <v>2.5000000000000001E-4</v>
      </c>
      <c r="R311" s="155">
        <f>Q311*H311</f>
        <v>3.1141249999999999E-2</v>
      </c>
      <c r="S311" s="155">
        <v>0</v>
      </c>
      <c r="T311" s="156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7" t="s">
        <v>230</v>
      </c>
      <c r="AT311" s="157" t="s">
        <v>267</v>
      </c>
      <c r="AU311" s="157" t="s">
        <v>83</v>
      </c>
      <c r="AY311" s="17" t="s">
        <v>148</v>
      </c>
      <c r="BE311" s="158">
        <f>IF(N311="základní",J311,0)</f>
        <v>0</v>
      </c>
      <c r="BF311" s="158">
        <f>IF(N311="snížená",J311,0)</f>
        <v>0</v>
      </c>
      <c r="BG311" s="158">
        <f>IF(N311="zákl. přenesená",J311,0)</f>
        <v>0</v>
      </c>
      <c r="BH311" s="158">
        <f>IF(N311="sníž. přenesená",J311,0)</f>
        <v>0</v>
      </c>
      <c r="BI311" s="158">
        <f>IF(N311="nulová",J311,0)</f>
        <v>0</v>
      </c>
      <c r="BJ311" s="17" t="s">
        <v>81</v>
      </c>
      <c r="BK311" s="158">
        <f>ROUND(I311*H311,2)</f>
        <v>0</v>
      </c>
      <c r="BL311" s="17" t="s">
        <v>154</v>
      </c>
      <c r="BM311" s="157" t="s">
        <v>691</v>
      </c>
    </row>
    <row r="312" spans="1:65" s="13" customFormat="1" ht="10.199999999999999">
      <c r="B312" s="159"/>
      <c r="D312" s="160" t="s">
        <v>156</v>
      </c>
      <c r="F312" s="162" t="s">
        <v>692</v>
      </c>
      <c r="H312" s="163">
        <v>124.565</v>
      </c>
      <c r="I312" s="164"/>
      <c r="L312" s="159"/>
      <c r="M312" s="165"/>
      <c r="N312" s="166"/>
      <c r="O312" s="166"/>
      <c r="P312" s="166"/>
      <c r="Q312" s="166"/>
      <c r="R312" s="166"/>
      <c r="S312" s="166"/>
      <c r="T312" s="167"/>
      <c r="AT312" s="161" t="s">
        <v>156</v>
      </c>
      <c r="AU312" s="161" t="s">
        <v>83</v>
      </c>
      <c r="AV312" s="13" t="s">
        <v>83</v>
      </c>
      <c r="AW312" s="13" t="s">
        <v>3</v>
      </c>
      <c r="AX312" s="13" t="s">
        <v>81</v>
      </c>
      <c r="AY312" s="161" t="s">
        <v>148</v>
      </c>
    </row>
    <row r="313" spans="1:65" s="2" customFormat="1" ht="37.799999999999997" customHeight="1">
      <c r="A313" s="32"/>
      <c r="B313" s="144"/>
      <c r="C313" s="145" t="s">
        <v>349</v>
      </c>
      <c r="D313" s="145" t="s">
        <v>150</v>
      </c>
      <c r="E313" s="146" t="s">
        <v>693</v>
      </c>
      <c r="F313" s="147" t="s">
        <v>694</v>
      </c>
      <c r="G313" s="148" t="s">
        <v>153</v>
      </c>
      <c r="H313" s="149">
        <v>305</v>
      </c>
      <c r="I313" s="150"/>
      <c r="J313" s="151">
        <f>ROUND(I313*H313,2)</f>
        <v>0</v>
      </c>
      <c r="K313" s="152"/>
      <c r="L313" s="33"/>
      <c r="M313" s="153" t="s">
        <v>1</v>
      </c>
      <c r="N313" s="154" t="s">
        <v>38</v>
      </c>
      <c r="O313" s="58"/>
      <c r="P313" s="155">
        <f>O313*H313</f>
        <v>0</v>
      </c>
      <c r="Q313" s="155">
        <v>0.20477000000000001</v>
      </c>
      <c r="R313" s="155">
        <f>Q313*H313</f>
        <v>62.45485</v>
      </c>
      <c r="S313" s="155">
        <v>0</v>
      </c>
      <c r="T313" s="156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7" t="s">
        <v>154</v>
      </c>
      <c r="AT313" s="157" t="s">
        <v>150</v>
      </c>
      <c r="AU313" s="157" t="s">
        <v>83</v>
      </c>
      <c r="AY313" s="17" t="s">
        <v>148</v>
      </c>
      <c r="BE313" s="158">
        <f>IF(N313="základní",J313,0)</f>
        <v>0</v>
      </c>
      <c r="BF313" s="158">
        <f>IF(N313="snížená",J313,0)</f>
        <v>0</v>
      </c>
      <c r="BG313" s="158">
        <f>IF(N313="zákl. přenesená",J313,0)</f>
        <v>0</v>
      </c>
      <c r="BH313" s="158">
        <f>IF(N313="sníž. přenesená",J313,0)</f>
        <v>0</v>
      </c>
      <c r="BI313" s="158">
        <f>IF(N313="nulová",J313,0)</f>
        <v>0</v>
      </c>
      <c r="BJ313" s="17" t="s">
        <v>81</v>
      </c>
      <c r="BK313" s="158">
        <f>ROUND(I313*H313,2)</f>
        <v>0</v>
      </c>
      <c r="BL313" s="17" t="s">
        <v>154</v>
      </c>
      <c r="BM313" s="157" t="s">
        <v>695</v>
      </c>
    </row>
    <row r="314" spans="1:65" s="13" customFormat="1" ht="10.199999999999999">
      <c r="B314" s="159"/>
      <c r="D314" s="160" t="s">
        <v>156</v>
      </c>
      <c r="E314" s="161" t="s">
        <v>1</v>
      </c>
      <c r="F314" s="162" t="s">
        <v>696</v>
      </c>
      <c r="H314" s="163">
        <v>305</v>
      </c>
      <c r="I314" s="164"/>
      <c r="L314" s="159"/>
      <c r="M314" s="165"/>
      <c r="N314" s="166"/>
      <c r="O314" s="166"/>
      <c r="P314" s="166"/>
      <c r="Q314" s="166"/>
      <c r="R314" s="166"/>
      <c r="S314" s="166"/>
      <c r="T314" s="167"/>
      <c r="AT314" s="161" t="s">
        <v>156</v>
      </c>
      <c r="AU314" s="161" t="s">
        <v>83</v>
      </c>
      <c r="AV314" s="13" t="s">
        <v>83</v>
      </c>
      <c r="AW314" s="13" t="s">
        <v>31</v>
      </c>
      <c r="AX314" s="13" t="s">
        <v>81</v>
      </c>
      <c r="AY314" s="161" t="s">
        <v>148</v>
      </c>
    </row>
    <row r="315" spans="1:65" s="2" customFormat="1" ht="16.5" customHeight="1">
      <c r="A315" s="32"/>
      <c r="B315" s="144"/>
      <c r="C315" s="145" t="s">
        <v>353</v>
      </c>
      <c r="D315" s="145" t="s">
        <v>150</v>
      </c>
      <c r="E315" s="146" t="s">
        <v>697</v>
      </c>
      <c r="F315" s="147" t="s">
        <v>698</v>
      </c>
      <c r="G315" s="148" t="s">
        <v>543</v>
      </c>
      <c r="H315" s="149">
        <v>2</v>
      </c>
      <c r="I315" s="150"/>
      <c r="J315" s="151">
        <f>ROUND(I315*H315,2)</f>
        <v>0</v>
      </c>
      <c r="K315" s="152"/>
      <c r="L315" s="33"/>
      <c r="M315" s="153" t="s">
        <v>1</v>
      </c>
      <c r="N315" s="154" t="s">
        <v>38</v>
      </c>
      <c r="O315" s="58"/>
      <c r="P315" s="155">
        <f>O315*H315</f>
        <v>0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57" t="s">
        <v>154</v>
      </c>
      <c r="AT315" s="157" t="s">
        <v>150</v>
      </c>
      <c r="AU315" s="157" t="s">
        <v>83</v>
      </c>
      <c r="AY315" s="17" t="s">
        <v>148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7" t="s">
        <v>81</v>
      </c>
      <c r="BK315" s="158">
        <f>ROUND(I315*H315,2)</f>
        <v>0</v>
      </c>
      <c r="BL315" s="17" t="s">
        <v>154</v>
      </c>
      <c r="BM315" s="157" t="s">
        <v>699</v>
      </c>
    </row>
    <row r="316" spans="1:65" s="2" customFormat="1" ht="21.75" customHeight="1">
      <c r="A316" s="32"/>
      <c r="B316" s="144"/>
      <c r="C316" s="145" t="s">
        <v>357</v>
      </c>
      <c r="D316" s="145" t="s">
        <v>150</v>
      </c>
      <c r="E316" s="146" t="s">
        <v>700</v>
      </c>
      <c r="F316" s="147" t="s">
        <v>701</v>
      </c>
      <c r="G316" s="148" t="s">
        <v>543</v>
      </c>
      <c r="H316" s="149">
        <v>1</v>
      </c>
      <c r="I316" s="150"/>
      <c r="J316" s="151">
        <f>ROUND(I316*H316,2)</f>
        <v>0</v>
      </c>
      <c r="K316" s="152"/>
      <c r="L316" s="33"/>
      <c r="M316" s="153" t="s">
        <v>1</v>
      </c>
      <c r="N316" s="154" t="s">
        <v>38</v>
      </c>
      <c r="O316" s="58"/>
      <c r="P316" s="155">
        <f>O316*H316</f>
        <v>0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7" t="s">
        <v>154</v>
      </c>
      <c r="AT316" s="157" t="s">
        <v>150</v>
      </c>
      <c r="AU316" s="157" t="s">
        <v>83</v>
      </c>
      <c r="AY316" s="17" t="s">
        <v>148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7" t="s">
        <v>81</v>
      </c>
      <c r="BK316" s="158">
        <f>ROUND(I316*H316,2)</f>
        <v>0</v>
      </c>
      <c r="BL316" s="17" t="s">
        <v>154</v>
      </c>
      <c r="BM316" s="157" t="s">
        <v>702</v>
      </c>
    </row>
    <row r="317" spans="1:65" s="12" customFormat="1" ht="22.8" customHeight="1">
      <c r="B317" s="131"/>
      <c r="D317" s="132" t="s">
        <v>72</v>
      </c>
      <c r="E317" s="142" t="s">
        <v>154</v>
      </c>
      <c r="F317" s="142" t="s">
        <v>299</v>
      </c>
      <c r="I317" s="134"/>
      <c r="J317" s="143">
        <f>BK317</f>
        <v>0</v>
      </c>
      <c r="L317" s="131"/>
      <c r="M317" s="136"/>
      <c r="N317" s="137"/>
      <c r="O317" s="137"/>
      <c r="P317" s="138">
        <f>SUM(P318:P324)</f>
        <v>0</v>
      </c>
      <c r="Q317" s="137"/>
      <c r="R317" s="138">
        <f>SUM(R318:R324)</f>
        <v>3.8836415799999999</v>
      </c>
      <c r="S317" s="137"/>
      <c r="T317" s="139">
        <f>SUM(T318:T324)</f>
        <v>0</v>
      </c>
      <c r="AR317" s="132" t="s">
        <v>81</v>
      </c>
      <c r="AT317" s="140" t="s">
        <v>72</v>
      </c>
      <c r="AU317" s="140" t="s">
        <v>81</v>
      </c>
      <c r="AY317" s="132" t="s">
        <v>148</v>
      </c>
      <c r="BK317" s="141">
        <f>SUM(BK318:BK324)</f>
        <v>0</v>
      </c>
    </row>
    <row r="318" spans="1:65" s="2" customFormat="1" ht="24.15" customHeight="1">
      <c r="A318" s="32"/>
      <c r="B318" s="144"/>
      <c r="C318" s="145" t="s">
        <v>361</v>
      </c>
      <c r="D318" s="145" t="s">
        <v>150</v>
      </c>
      <c r="E318" s="146" t="s">
        <v>301</v>
      </c>
      <c r="F318" s="147" t="s">
        <v>302</v>
      </c>
      <c r="G318" s="148" t="s">
        <v>165</v>
      </c>
      <c r="H318" s="149">
        <v>0.90200000000000002</v>
      </c>
      <c r="I318" s="150"/>
      <c r="J318" s="151">
        <f>ROUND(I318*H318,2)</f>
        <v>0</v>
      </c>
      <c r="K318" s="152"/>
      <c r="L318" s="33"/>
      <c r="M318" s="153" t="s">
        <v>1</v>
      </c>
      <c r="N318" s="154" t="s">
        <v>38</v>
      </c>
      <c r="O318" s="58"/>
      <c r="P318" s="155">
        <f>O318*H318</f>
        <v>0</v>
      </c>
      <c r="Q318" s="155">
        <v>1.8907700000000001</v>
      </c>
      <c r="R318" s="155">
        <f>Q318*H318</f>
        <v>1.7054745400000002</v>
      </c>
      <c r="S318" s="155">
        <v>0</v>
      </c>
      <c r="T318" s="156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7" t="s">
        <v>154</v>
      </c>
      <c r="AT318" s="157" t="s">
        <v>150</v>
      </c>
      <c r="AU318" s="157" t="s">
        <v>83</v>
      </c>
      <c r="AY318" s="17" t="s">
        <v>148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7" t="s">
        <v>81</v>
      </c>
      <c r="BK318" s="158">
        <f>ROUND(I318*H318,2)</f>
        <v>0</v>
      </c>
      <c r="BL318" s="17" t="s">
        <v>154</v>
      </c>
      <c r="BM318" s="157" t="s">
        <v>703</v>
      </c>
    </row>
    <row r="319" spans="1:65" s="13" customFormat="1" ht="10.199999999999999">
      <c r="B319" s="159"/>
      <c r="D319" s="160" t="s">
        <v>156</v>
      </c>
      <c r="E319" s="161" t="s">
        <v>1</v>
      </c>
      <c r="F319" s="162" t="s">
        <v>704</v>
      </c>
      <c r="H319" s="163">
        <v>0.13200000000000001</v>
      </c>
      <c r="I319" s="164"/>
      <c r="L319" s="159"/>
      <c r="M319" s="165"/>
      <c r="N319" s="166"/>
      <c r="O319" s="166"/>
      <c r="P319" s="166"/>
      <c r="Q319" s="166"/>
      <c r="R319" s="166"/>
      <c r="S319" s="166"/>
      <c r="T319" s="167"/>
      <c r="AT319" s="161" t="s">
        <v>156</v>
      </c>
      <c r="AU319" s="161" t="s">
        <v>83</v>
      </c>
      <c r="AV319" s="13" t="s">
        <v>83</v>
      </c>
      <c r="AW319" s="13" t="s">
        <v>31</v>
      </c>
      <c r="AX319" s="13" t="s">
        <v>73</v>
      </c>
      <c r="AY319" s="161" t="s">
        <v>148</v>
      </c>
    </row>
    <row r="320" spans="1:65" s="13" customFormat="1" ht="10.199999999999999">
      <c r="B320" s="159"/>
      <c r="D320" s="160" t="s">
        <v>156</v>
      </c>
      <c r="E320" s="161" t="s">
        <v>1</v>
      </c>
      <c r="F320" s="162" t="s">
        <v>705</v>
      </c>
      <c r="H320" s="163">
        <v>0.44000000000000006</v>
      </c>
      <c r="I320" s="164"/>
      <c r="L320" s="159"/>
      <c r="M320" s="165"/>
      <c r="N320" s="166"/>
      <c r="O320" s="166"/>
      <c r="P320" s="166"/>
      <c r="Q320" s="166"/>
      <c r="R320" s="166"/>
      <c r="S320" s="166"/>
      <c r="T320" s="167"/>
      <c r="AT320" s="161" t="s">
        <v>156</v>
      </c>
      <c r="AU320" s="161" t="s">
        <v>83</v>
      </c>
      <c r="AV320" s="13" t="s">
        <v>83</v>
      </c>
      <c r="AW320" s="13" t="s">
        <v>31</v>
      </c>
      <c r="AX320" s="13" t="s">
        <v>73</v>
      </c>
      <c r="AY320" s="161" t="s">
        <v>148</v>
      </c>
    </row>
    <row r="321" spans="1:65" s="13" customFormat="1" ht="10.199999999999999">
      <c r="B321" s="159"/>
      <c r="D321" s="160" t="s">
        <v>156</v>
      </c>
      <c r="E321" s="161" t="s">
        <v>1</v>
      </c>
      <c r="F321" s="162" t="s">
        <v>706</v>
      </c>
      <c r="H321" s="163">
        <v>0.33000000000000007</v>
      </c>
      <c r="I321" s="164"/>
      <c r="L321" s="159"/>
      <c r="M321" s="165"/>
      <c r="N321" s="166"/>
      <c r="O321" s="166"/>
      <c r="P321" s="166"/>
      <c r="Q321" s="166"/>
      <c r="R321" s="166"/>
      <c r="S321" s="166"/>
      <c r="T321" s="167"/>
      <c r="AT321" s="161" t="s">
        <v>156</v>
      </c>
      <c r="AU321" s="161" t="s">
        <v>83</v>
      </c>
      <c r="AV321" s="13" t="s">
        <v>83</v>
      </c>
      <c r="AW321" s="13" t="s">
        <v>31</v>
      </c>
      <c r="AX321" s="13" t="s">
        <v>73</v>
      </c>
      <c r="AY321" s="161" t="s">
        <v>148</v>
      </c>
    </row>
    <row r="322" spans="1:65" s="14" customFormat="1" ht="10.199999999999999">
      <c r="B322" s="168"/>
      <c r="D322" s="160" t="s">
        <v>156</v>
      </c>
      <c r="E322" s="169" t="s">
        <v>1</v>
      </c>
      <c r="F322" s="170" t="s">
        <v>182</v>
      </c>
      <c r="H322" s="171">
        <v>0.90200000000000014</v>
      </c>
      <c r="I322" s="172"/>
      <c r="L322" s="168"/>
      <c r="M322" s="173"/>
      <c r="N322" s="174"/>
      <c r="O322" s="174"/>
      <c r="P322" s="174"/>
      <c r="Q322" s="174"/>
      <c r="R322" s="174"/>
      <c r="S322" s="174"/>
      <c r="T322" s="175"/>
      <c r="AT322" s="169" t="s">
        <v>156</v>
      </c>
      <c r="AU322" s="169" t="s">
        <v>83</v>
      </c>
      <c r="AV322" s="14" t="s">
        <v>154</v>
      </c>
      <c r="AW322" s="14" t="s">
        <v>31</v>
      </c>
      <c r="AX322" s="14" t="s">
        <v>81</v>
      </c>
      <c r="AY322" s="169" t="s">
        <v>148</v>
      </c>
    </row>
    <row r="323" spans="1:65" s="2" customFormat="1" ht="16.5" customHeight="1">
      <c r="A323" s="32"/>
      <c r="B323" s="144"/>
      <c r="C323" s="145" t="s">
        <v>367</v>
      </c>
      <c r="D323" s="145" t="s">
        <v>150</v>
      </c>
      <c r="E323" s="146" t="s">
        <v>707</v>
      </c>
      <c r="F323" s="147" t="s">
        <v>708</v>
      </c>
      <c r="G323" s="148" t="s">
        <v>165</v>
      </c>
      <c r="H323" s="149">
        <v>1.1519999999999999</v>
      </c>
      <c r="I323" s="150"/>
      <c r="J323" s="151">
        <f>ROUND(I323*H323,2)</f>
        <v>0</v>
      </c>
      <c r="K323" s="152"/>
      <c r="L323" s="33"/>
      <c r="M323" s="153" t="s">
        <v>1</v>
      </c>
      <c r="N323" s="154" t="s">
        <v>38</v>
      </c>
      <c r="O323" s="58"/>
      <c r="P323" s="155">
        <f>O323*H323</f>
        <v>0</v>
      </c>
      <c r="Q323" s="155">
        <v>1.8907700000000001</v>
      </c>
      <c r="R323" s="155">
        <f>Q323*H323</f>
        <v>2.1781670399999999</v>
      </c>
      <c r="S323" s="155">
        <v>0</v>
      </c>
      <c r="T323" s="156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7" t="s">
        <v>154</v>
      </c>
      <c r="AT323" s="157" t="s">
        <v>150</v>
      </c>
      <c r="AU323" s="157" t="s">
        <v>83</v>
      </c>
      <c r="AY323" s="17" t="s">
        <v>148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7" t="s">
        <v>81</v>
      </c>
      <c r="BK323" s="158">
        <f>ROUND(I323*H323,2)</f>
        <v>0</v>
      </c>
      <c r="BL323" s="17" t="s">
        <v>154</v>
      </c>
      <c r="BM323" s="157" t="s">
        <v>709</v>
      </c>
    </row>
    <row r="324" spans="1:65" s="13" customFormat="1" ht="10.199999999999999">
      <c r="B324" s="159"/>
      <c r="D324" s="160" t="s">
        <v>156</v>
      </c>
      <c r="E324" s="161" t="s">
        <v>1</v>
      </c>
      <c r="F324" s="162" t="s">
        <v>710</v>
      </c>
      <c r="H324" s="163">
        <v>1.1519999999999999</v>
      </c>
      <c r="I324" s="164"/>
      <c r="L324" s="159"/>
      <c r="M324" s="165"/>
      <c r="N324" s="166"/>
      <c r="O324" s="166"/>
      <c r="P324" s="166"/>
      <c r="Q324" s="166"/>
      <c r="R324" s="166"/>
      <c r="S324" s="166"/>
      <c r="T324" s="167"/>
      <c r="AT324" s="161" t="s">
        <v>156</v>
      </c>
      <c r="AU324" s="161" t="s">
        <v>83</v>
      </c>
      <c r="AV324" s="13" t="s">
        <v>83</v>
      </c>
      <c r="AW324" s="13" t="s">
        <v>31</v>
      </c>
      <c r="AX324" s="13" t="s">
        <v>81</v>
      </c>
      <c r="AY324" s="161" t="s">
        <v>148</v>
      </c>
    </row>
    <row r="325" spans="1:65" s="12" customFormat="1" ht="22.8" customHeight="1">
      <c r="B325" s="131"/>
      <c r="D325" s="132" t="s">
        <v>72</v>
      </c>
      <c r="E325" s="142" t="s">
        <v>202</v>
      </c>
      <c r="F325" s="142" t="s">
        <v>711</v>
      </c>
      <c r="I325" s="134"/>
      <c r="J325" s="143">
        <f>BK325</f>
        <v>0</v>
      </c>
      <c r="L325" s="131"/>
      <c r="M325" s="136"/>
      <c r="N325" s="137"/>
      <c r="O325" s="137"/>
      <c r="P325" s="138">
        <f>SUM(P326:P464)</f>
        <v>0</v>
      </c>
      <c r="Q325" s="137"/>
      <c r="R325" s="138">
        <f>SUM(R326:R464)</f>
        <v>2072.9183770000004</v>
      </c>
      <c r="S325" s="137"/>
      <c r="T325" s="139">
        <f>SUM(T326:T464)</f>
        <v>0</v>
      </c>
      <c r="AR325" s="132" t="s">
        <v>81</v>
      </c>
      <c r="AT325" s="140" t="s">
        <v>72</v>
      </c>
      <c r="AU325" s="140" t="s">
        <v>81</v>
      </c>
      <c r="AY325" s="132" t="s">
        <v>148</v>
      </c>
      <c r="BK325" s="141">
        <f>SUM(BK326:BK464)</f>
        <v>0</v>
      </c>
    </row>
    <row r="326" spans="1:65" s="2" customFormat="1" ht="16.5" customHeight="1">
      <c r="A326" s="32"/>
      <c r="B326" s="144"/>
      <c r="C326" s="145" t="s">
        <v>524</v>
      </c>
      <c r="D326" s="145" t="s">
        <v>150</v>
      </c>
      <c r="E326" s="146" t="s">
        <v>712</v>
      </c>
      <c r="F326" s="147" t="s">
        <v>713</v>
      </c>
      <c r="G326" s="148" t="s">
        <v>205</v>
      </c>
      <c r="H326" s="149">
        <v>120.3</v>
      </c>
      <c r="I326" s="150"/>
      <c r="J326" s="151">
        <f>ROUND(I326*H326,2)</f>
        <v>0</v>
      </c>
      <c r="K326" s="152"/>
      <c r="L326" s="33"/>
      <c r="M326" s="153" t="s">
        <v>1</v>
      </c>
      <c r="N326" s="154" t="s">
        <v>38</v>
      </c>
      <c r="O326" s="58"/>
      <c r="P326" s="155">
        <f>O326*H326</f>
        <v>0</v>
      </c>
      <c r="Q326" s="155">
        <v>0.34499999999999997</v>
      </c>
      <c r="R326" s="155">
        <f>Q326*H326</f>
        <v>41.503499999999995</v>
      </c>
      <c r="S326" s="155">
        <v>0</v>
      </c>
      <c r="T326" s="156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57" t="s">
        <v>154</v>
      </c>
      <c r="AT326" s="157" t="s">
        <v>150</v>
      </c>
      <c r="AU326" s="157" t="s">
        <v>83</v>
      </c>
      <c r="AY326" s="17" t="s">
        <v>148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7" t="s">
        <v>81</v>
      </c>
      <c r="BK326" s="158">
        <f>ROUND(I326*H326,2)</f>
        <v>0</v>
      </c>
      <c r="BL326" s="17" t="s">
        <v>154</v>
      </c>
      <c r="BM326" s="157" t="s">
        <v>714</v>
      </c>
    </row>
    <row r="327" spans="1:65" s="13" customFormat="1" ht="10.199999999999999">
      <c r="B327" s="159"/>
      <c r="D327" s="160" t="s">
        <v>156</v>
      </c>
      <c r="E327" s="161" t="s">
        <v>1</v>
      </c>
      <c r="F327" s="162" t="s">
        <v>715</v>
      </c>
      <c r="H327" s="163">
        <v>99.9</v>
      </c>
      <c r="I327" s="164"/>
      <c r="L327" s="159"/>
      <c r="M327" s="165"/>
      <c r="N327" s="166"/>
      <c r="O327" s="166"/>
      <c r="P327" s="166"/>
      <c r="Q327" s="166"/>
      <c r="R327" s="166"/>
      <c r="S327" s="166"/>
      <c r="T327" s="167"/>
      <c r="AT327" s="161" t="s">
        <v>156</v>
      </c>
      <c r="AU327" s="161" t="s">
        <v>83</v>
      </c>
      <c r="AV327" s="13" t="s">
        <v>83</v>
      </c>
      <c r="AW327" s="13" t="s">
        <v>31</v>
      </c>
      <c r="AX327" s="13" t="s">
        <v>73</v>
      </c>
      <c r="AY327" s="161" t="s">
        <v>148</v>
      </c>
    </row>
    <row r="328" spans="1:65" s="13" customFormat="1" ht="10.199999999999999">
      <c r="B328" s="159"/>
      <c r="D328" s="160" t="s">
        <v>156</v>
      </c>
      <c r="E328" s="161" t="s">
        <v>1</v>
      </c>
      <c r="F328" s="162" t="s">
        <v>716</v>
      </c>
      <c r="H328" s="163">
        <v>20.399999999999999</v>
      </c>
      <c r="I328" s="164"/>
      <c r="L328" s="159"/>
      <c r="M328" s="165"/>
      <c r="N328" s="166"/>
      <c r="O328" s="166"/>
      <c r="P328" s="166"/>
      <c r="Q328" s="166"/>
      <c r="R328" s="166"/>
      <c r="S328" s="166"/>
      <c r="T328" s="167"/>
      <c r="AT328" s="161" t="s">
        <v>156</v>
      </c>
      <c r="AU328" s="161" t="s">
        <v>83</v>
      </c>
      <c r="AV328" s="13" t="s">
        <v>83</v>
      </c>
      <c r="AW328" s="13" t="s">
        <v>31</v>
      </c>
      <c r="AX328" s="13" t="s">
        <v>73</v>
      </c>
      <c r="AY328" s="161" t="s">
        <v>148</v>
      </c>
    </row>
    <row r="329" spans="1:65" s="14" customFormat="1" ht="10.199999999999999">
      <c r="B329" s="168"/>
      <c r="D329" s="160" t="s">
        <v>156</v>
      </c>
      <c r="E329" s="169" t="s">
        <v>1</v>
      </c>
      <c r="F329" s="170" t="s">
        <v>182</v>
      </c>
      <c r="H329" s="171">
        <v>120.3</v>
      </c>
      <c r="I329" s="172"/>
      <c r="L329" s="168"/>
      <c r="M329" s="173"/>
      <c r="N329" s="174"/>
      <c r="O329" s="174"/>
      <c r="P329" s="174"/>
      <c r="Q329" s="174"/>
      <c r="R329" s="174"/>
      <c r="S329" s="174"/>
      <c r="T329" s="175"/>
      <c r="AT329" s="169" t="s">
        <v>156</v>
      </c>
      <c r="AU329" s="169" t="s">
        <v>83</v>
      </c>
      <c r="AV329" s="14" t="s">
        <v>154</v>
      </c>
      <c r="AW329" s="14" t="s">
        <v>31</v>
      </c>
      <c r="AX329" s="14" t="s">
        <v>81</v>
      </c>
      <c r="AY329" s="169" t="s">
        <v>148</v>
      </c>
    </row>
    <row r="330" spans="1:65" s="2" customFormat="1" ht="16.5" customHeight="1">
      <c r="A330" s="32"/>
      <c r="B330" s="144"/>
      <c r="C330" s="145" t="s">
        <v>528</v>
      </c>
      <c r="D330" s="145" t="s">
        <v>150</v>
      </c>
      <c r="E330" s="146" t="s">
        <v>717</v>
      </c>
      <c r="F330" s="147" t="s">
        <v>718</v>
      </c>
      <c r="G330" s="148" t="s">
        <v>205</v>
      </c>
      <c r="H330" s="149">
        <v>2101.3000000000002</v>
      </c>
      <c r="I330" s="150"/>
      <c r="J330" s="151">
        <f>ROUND(I330*H330,2)</f>
        <v>0</v>
      </c>
      <c r="K330" s="152"/>
      <c r="L330" s="33"/>
      <c r="M330" s="153" t="s">
        <v>1</v>
      </c>
      <c r="N330" s="154" t="s">
        <v>38</v>
      </c>
      <c r="O330" s="58"/>
      <c r="P330" s="155">
        <f>O330*H330</f>
        <v>0</v>
      </c>
      <c r="Q330" s="155">
        <v>0.46</v>
      </c>
      <c r="R330" s="155">
        <f>Q330*H330</f>
        <v>966.59800000000007</v>
      </c>
      <c r="S330" s="155">
        <v>0</v>
      </c>
      <c r="T330" s="156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7" t="s">
        <v>154</v>
      </c>
      <c r="AT330" s="157" t="s">
        <v>150</v>
      </c>
      <c r="AU330" s="157" t="s">
        <v>83</v>
      </c>
      <c r="AY330" s="17" t="s">
        <v>148</v>
      </c>
      <c r="BE330" s="158">
        <f>IF(N330="základní",J330,0)</f>
        <v>0</v>
      </c>
      <c r="BF330" s="158">
        <f>IF(N330="snížená",J330,0)</f>
        <v>0</v>
      </c>
      <c r="BG330" s="158">
        <f>IF(N330="zákl. přenesená",J330,0)</f>
        <v>0</v>
      </c>
      <c r="BH330" s="158">
        <f>IF(N330="sníž. přenesená",J330,0)</f>
        <v>0</v>
      </c>
      <c r="BI330" s="158">
        <f>IF(N330="nulová",J330,0)</f>
        <v>0</v>
      </c>
      <c r="BJ330" s="17" t="s">
        <v>81</v>
      </c>
      <c r="BK330" s="158">
        <f>ROUND(I330*H330,2)</f>
        <v>0</v>
      </c>
      <c r="BL330" s="17" t="s">
        <v>154</v>
      </c>
      <c r="BM330" s="157" t="s">
        <v>719</v>
      </c>
    </row>
    <row r="331" spans="1:65" s="13" customFormat="1" ht="10.199999999999999">
      <c r="B331" s="159"/>
      <c r="D331" s="160" t="s">
        <v>156</v>
      </c>
      <c r="E331" s="161" t="s">
        <v>1</v>
      </c>
      <c r="F331" s="162" t="s">
        <v>720</v>
      </c>
      <c r="H331" s="163">
        <v>27.5</v>
      </c>
      <c r="I331" s="164"/>
      <c r="L331" s="159"/>
      <c r="M331" s="165"/>
      <c r="N331" s="166"/>
      <c r="O331" s="166"/>
      <c r="P331" s="166"/>
      <c r="Q331" s="166"/>
      <c r="R331" s="166"/>
      <c r="S331" s="166"/>
      <c r="T331" s="167"/>
      <c r="AT331" s="161" t="s">
        <v>156</v>
      </c>
      <c r="AU331" s="161" t="s">
        <v>83</v>
      </c>
      <c r="AV331" s="13" t="s">
        <v>83</v>
      </c>
      <c r="AW331" s="13" t="s">
        <v>31</v>
      </c>
      <c r="AX331" s="13" t="s">
        <v>73</v>
      </c>
      <c r="AY331" s="161" t="s">
        <v>148</v>
      </c>
    </row>
    <row r="332" spans="1:65" s="13" customFormat="1" ht="10.199999999999999">
      <c r="B332" s="159"/>
      <c r="D332" s="160" t="s">
        <v>156</v>
      </c>
      <c r="E332" s="161" t="s">
        <v>1</v>
      </c>
      <c r="F332" s="162" t="s">
        <v>720</v>
      </c>
      <c r="H332" s="163">
        <v>27.5</v>
      </c>
      <c r="I332" s="164"/>
      <c r="L332" s="159"/>
      <c r="M332" s="165"/>
      <c r="N332" s="166"/>
      <c r="O332" s="166"/>
      <c r="P332" s="166"/>
      <c r="Q332" s="166"/>
      <c r="R332" s="166"/>
      <c r="S332" s="166"/>
      <c r="T332" s="167"/>
      <c r="AT332" s="161" t="s">
        <v>156</v>
      </c>
      <c r="AU332" s="161" t="s">
        <v>83</v>
      </c>
      <c r="AV332" s="13" t="s">
        <v>83</v>
      </c>
      <c r="AW332" s="13" t="s">
        <v>31</v>
      </c>
      <c r="AX332" s="13" t="s">
        <v>73</v>
      </c>
      <c r="AY332" s="161" t="s">
        <v>148</v>
      </c>
    </row>
    <row r="333" spans="1:65" s="13" customFormat="1" ht="10.199999999999999">
      <c r="B333" s="159"/>
      <c r="D333" s="160" t="s">
        <v>156</v>
      </c>
      <c r="E333" s="161" t="s">
        <v>1</v>
      </c>
      <c r="F333" s="162" t="s">
        <v>721</v>
      </c>
      <c r="H333" s="163">
        <v>4.5</v>
      </c>
      <c r="I333" s="164"/>
      <c r="L333" s="159"/>
      <c r="M333" s="165"/>
      <c r="N333" s="166"/>
      <c r="O333" s="166"/>
      <c r="P333" s="166"/>
      <c r="Q333" s="166"/>
      <c r="R333" s="166"/>
      <c r="S333" s="166"/>
      <c r="T333" s="167"/>
      <c r="AT333" s="161" t="s">
        <v>156</v>
      </c>
      <c r="AU333" s="161" t="s">
        <v>83</v>
      </c>
      <c r="AV333" s="13" t="s">
        <v>83</v>
      </c>
      <c r="AW333" s="13" t="s">
        <v>31</v>
      </c>
      <c r="AX333" s="13" t="s">
        <v>73</v>
      </c>
      <c r="AY333" s="161" t="s">
        <v>148</v>
      </c>
    </row>
    <row r="334" spans="1:65" s="13" customFormat="1" ht="10.199999999999999">
      <c r="B334" s="159"/>
      <c r="D334" s="160" t="s">
        <v>156</v>
      </c>
      <c r="E334" s="161" t="s">
        <v>1</v>
      </c>
      <c r="F334" s="162" t="s">
        <v>722</v>
      </c>
      <c r="H334" s="163">
        <v>0.5</v>
      </c>
      <c r="I334" s="164"/>
      <c r="L334" s="159"/>
      <c r="M334" s="165"/>
      <c r="N334" s="166"/>
      <c r="O334" s="166"/>
      <c r="P334" s="166"/>
      <c r="Q334" s="166"/>
      <c r="R334" s="166"/>
      <c r="S334" s="166"/>
      <c r="T334" s="167"/>
      <c r="AT334" s="161" t="s">
        <v>156</v>
      </c>
      <c r="AU334" s="161" t="s">
        <v>83</v>
      </c>
      <c r="AV334" s="13" t="s">
        <v>83</v>
      </c>
      <c r="AW334" s="13" t="s">
        <v>31</v>
      </c>
      <c r="AX334" s="13" t="s">
        <v>73</v>
      </c>
      <c r="AY334" s="161" t="s">
        <v>148</v>
      </c>
    </row>
    <row r="335" spans="1:65" s="13" customFormat="1" ht="10.199999999999999">
      <c r="B335" s="159"/>
      <c r="D335" s="160" t="s">
        <v>156</v>
      </c>
      <c r="E335" s="161" t="s">
        <v>1</v>
      </c>
      <c r="F335" s="162" t="s">
        <v>723</v>
      </c>
      <c r="H335" s="163">
        <v>383.5</v>
      </c>
      <c r="I335" s="164"/>
      <c r="L335" s="159"/>
      <c r="M335" s="165"/>
      <c r="N335" s="166"/>
      <c r="O335" s="166"/>
      <c r="P335" s="166"/>
      <c r="Q335" s="166"/>
      <c r="R335" s="166"/>
      <c r="S335" s="166"/>
      <c r="T335" s="167"/>
      <c r="AT335" s="161" t="s">
        <v>156</v>
      </c>
      <c r="AU335" s="161" t="s">
        <v>83</v>
      </c>
      <c r="AV335" s="13" t="s">
        <v>83</v>
      </c>
      <c r="AW335" s="13" t="s">
        <v>31</v>
      </c>
      <c r="AX335" s="13" t="s">
        <v>73</v>
      </c>
      <c r="AY335" s="161" t="s">
        <v>148</v>
      </c>
    </row>
    <row r="336" spans="1:65" s="13" customFormat="1" ht="10.199999999999999">
      <c r="B336" s="159"/>
      <c r="D336" s="160" t="s">
        <v>156</v>
      </c>
      <c r="E336" s="161" t="s">
        <v>1</v>
      </c>
      <c r="F336" s="162" t="s">
        <v>724</v>
      </c>
      <c r="H336" s="163">
        <v>22.799999999999997</v>
      </c>
      <c r="I336" s="164"/>
      <c r="L336" s="159"/>
      <c r="M336" s="165"/>
      <c r="N336" s="166"/>
      <c r="O336" s="166"/>
      <c r="P336" s="166"/>
      <c r="Q336" s="166"/>
      <c r="R336" s="166"/>
      <c r="S336" s="166"/>
      <c r="T336" s="167"/>
      <c r="AT336" s="161" t="s">
        <v>156</v>
      </c>
      <c r="AU336" s="161" t="s">
        <v>83</v>
      </c>
      <c r="AV336" s="13" t="s">
        <v>83</v>
      </c>
      <c r="AW336" s="13" t="s">
        <v>31</v>
      </c>
      <c r="AX336" s="13" t="s">
        <v>73</v>
      </c>
      <c r="AY336" s="161" t="s">
        <v>148</v>
      </c>
    </row>
    <row r="337" spans="1:65" s="13" customFormat="1" ht="10.199999999999999">
      <c r="B337" s="159"/>
      <c r="D337" s="160" t="s">
        <v>156</v>
      </c>
      <c r="E337" s="161" t="s">
        <v>1</v>
      </c>
      <c r="F337" s="162" t="s">
        <v>725</v>
      </c>
      <c r="H337" s="163">
        <v>6</v>
      </c>
      <c r="I337" s="164"/>
      <c r="L337" s="159"/>
      <c r="M337" s="165"/>
      <c r="N337" s="166"/>
      <c r="O337" s="166"/>
      <c r="P337" s="166"/>
      <c r="Q337" s="166"/>
      <c r="R337" s="166"/>
      <c r="S337" s="166"/>
      <c r="T337" s="167"/>
      <c r="AT337" s="161" t="s">
        <v>156</v>
      </c>
      <c r="AU337" s="161" t="s">
        <v>83</v>
      </c>
      <c r="AV337" s="13" t="s">
        <v>83</v>
      </c>
      <c r="AW337" s="13" t="s">
        <v>31</v>
      </c>
      <c r="AX337" s="13" t="s">
        <v>73</v>
      </c>
      <c r="AY337" s="161" t="s">
        <v>148</v>
      </c>
    </row>
    <row r="338" spans="1:65" s="13" customFormat="1" ht="10.199999999999999">
      <c r="B338" s="159"/>
      <c r="D338" s="160" t="s">
        <v>156</v>
      </c>
      <c r="E338" s="161" t="s">
        <v>1</v>
      </c>
      <c r="F338" s="162" t="s">
        <v>726</v>
      </c>
      <c r="H338" s="163">
        <v>6.25</v>
      </c>
      <c r="I338" s="164"/>
      <c r="L338" s="159"/>
      <c r="M338" s="165"/>
      <c r="N338" s="166"/>
      <c r="O338" s="166"/>
      <c r="P338" s="166"/>
      <c r="Q338" s="166"/>
      <c r="R338" s="166"/>
      <c r="S338" s="166"/>
      <c r="T338" s="167"/>
      <c r="AT338" s="161" t="s">
        <v>156</v>
      </c>
      <c r="AU338" s="161" t="s">
        <v>83</v>
      </c>
      <c r="AV338" s="13" t="s">
        <v>83</v>
      </c>
      <c r="AW338" s="13" t="s">
        <v>31</v>
      </c>
      <c r="AX338" s="13" t="s">
        <v>73</v>
      </c>
      <c r="AY338" s="161" t="s">
        <v>148</v>
      </c>
    </row>
    <row r="339" spans="1:65" s="13" customFormat="1" ht="10.199999999999999">
      <c r="B339" s="159"/>
      <c r="D339" s="160" t="s">
        <v>156</v>
      </c>
      <c r="E339" s="161" t="s">
        <v>1</v>
      </c>
      <c r="F339" s="162" t="s">
        <v>727</v>
      </c>
      <c r="H339" s="163">
        <v>11.2</v>
      </c>
      <c r="I339" s="164"/>
      <c r="L339" s="159"/>
      <c r="M339" s="165"/>
      <c r="N339" s="166"/>
      <c r="O339" s="166"/>
      <c r="P339" s="166"/>
      <c r="Q339" s="166"/>
      <c r="R339" s="166"/>
      <c r="S339" s="166"/>
      <c r="T339" s="167"/>
      <c r="AT339" s="161" t="s">
        <v>156</v>
      </c>
      <c r="AU339" s="161" t="s">
        <v>83</v>
      </c>
      <c r="AV339" s="13" t="s">
        <v>83</v>
      </c>
      <c r="AW339" s="13" t="s">
        <v>31</v>
      </c>
      <c r="AX339" s="13" t="s">
        <v>73</v>
      </c>
      <c r="AY339" s="161" t="s">
        <v>148</v>
      </c>
    </row>
    <row r="340" spans="1:65" s="13" customFormat="1" ht="10.199999999999999">
      <c r="B340" s="159"/>
      <c r="D340" s="160" t="s">
        <v>156</v>
      </c>
      <c r="E340" s="161" t="s">
        <v>1</v>
      </c>
      <c r="F340" s="162" t="s">
        <v>728</v>
      </c>
      <c r="H340" s="163">
        <v>780</v>
      </c>
      <c r="I340" s="164"/>
      <c r="L340" s="159"/>
      <c r="M340" s="165"/>
      <c r="N340" s="166"/>
      <c r="O340" s="166"/>
      <c r="P340" s="166"/>
      <c r="Q340" s="166"/>
      <c r="R340" s="166"/>
      <c r="S340" s="166"/>
      <c r="T340" s="167"/>
      <c r="AT340" s="161" t="s">
        <v>156</v>
      </c>
      <c r="AU340" s="161" t="s">
        <v>83</v>
      </c>
      <c r="AV340" s="13" t="s">
        <v>83</v>
      </c>
      <c r="AW340" s="13" t="s">
        <v>31</v>
      </c>
      <c r="AX340" s="13" t="s">
        <v>73</v>
      </c>
      <c r="AY340" s="161" t="s">
        <v>148</v>
      </c>
    </row>
    <row r="341" spans="1:65" s="13" customFormat="1" ht="10.199999999999999">
      <c r="B341" s="159"/>
      <c r="D341" s="160" t="s">
        <v>156</v>
      </c>
      <c r="E341" s="161" t="s">
        <v>1</v>
      </c>
      <c r="F341" s="162" t="s">
        <v>729</v>
      </c>
      <c r="H341" s="163">
        <v>526.5</v>
      </c>
      <c r="I341" s="164"/>
      <c r="L341" s="159"/>
      <c r="M341" s="165"/>
      <c r="N341" s="166"/>
      <c r="O341" s="166"/>
      <c r="P341" s="166"/>
      <c r="Q341" s="166"/>
      <c r="R341" s="166"/>
      <c r="S341" s="166"/>
      <c r="T341" s="167"/>
      <c r="AT341" s="161" t="s">
        <v>156</v>
      </c>
      <c r="AU341" s="161" t="s">
        <v>83</v>
      </c>
      <c r="AV341" s="13" t="s">
        <v>83</v>
      </c>
      <c r="AW341" s="13" t="s">
        <v>31</v>
      </c>
      <c r="AX341" s="13" t="s">
        <v>73</v>
      </c>
      <c r="AY341" s="161" t="s">
        <v>148</v>
      </c>
    </row>
    <row r="342" spans="1:65" s="13" customFormat="1" ht="10.199999999999999">
      <c r="B342" s="159"/>
      <c r="D342" s="160" t="s">
        <v>156</v>
      </c>
      <c r="E342" s="161" t="s">
        <v>1</v>
      </c>
      <c r="F342" s="162" t="s">
        <v>730</v>
      </c>
      <c r="H342" s="163">
        <v>2</v>
      </c>
      <c r="I342" s="164"/>
      <c r="L342" s="159"/>
      <c r="M342" s="165"/>
      <c r="N342" s="166"/>
      <c r="O342" s="166"/>
      <c r="P342" s="166"/>
      <c r="Q342" s="166"/>
      <c r="R342" s="166"/>
      <c r="S342" s="166"/>
      <c r="T342" s="167"/>
      <c r="AT342" s="161" t="s">
        <v>156</v>
      </c>
      <c r="AU342" s="161" t="s">
        <v>83</v>
      </c>
      <c r="AV342" s="13" t="s">
        <v>83</v>
      </c>
      <c r="AW342" s="13" t="s">
        <v>31</v>
      </c>
      <c r="AX342" s="13" t="s">
        <v>73</v>
      </c>
      <c r="AY342" s="161" t="s">
        <v>148</v>
      </c>
    </row>
    <row r="343" spans="1:65" s="13" customFormat="1" ht="10.199999999999999">
      <c r="B343" s="159"/>
      <c r="D343" s="160" t="s">
        <v>156</v>
      </c>
      <c r="E343" s="161" t="s">
        <v>1</v>
      </c>
      <c r="F343" s="162" t="s">
        <v>731</v>
      </c>
      <c r="H343" s="163">
        <v>12.5</v>
      </c>
      <c r="I343" s="164"/>
      <c r="L343" s="159"/>
      <c r="M343" s="165"/>
      <c r="N343" s="166"/>
      <c r="O343" s="166"/>
      <c r="P343" s="166"/>
      <c r="Q343" s="166"/>
      <c r="R343" s="166"/>
      <c r="S343" s="166"/>
      <c r="T343" s="167"/>
      <c r="AT343" s="161" t="s">
        <v>156</v>
      </c>
      <c r="AU343" s="161" t="s">
        <v>83</v>
      </c>
      <c r="AV343" s="13" t="s">
        <v>83</v>
      </c>
      <c r="AW343" s="13" t="s">
        <v>31</v>
      </c>
      <c r="AX343" s="13" t="s">
        <v>73</v>
      </c>
      <c r="AY343" s="161" t="s">
        <v>148</v>
      </c>
    </row>
    <row r="344" spans="1:65" s="13" customFormat="1" ht="10.199999999999999">
      <c r="B344" s="159"/>
      <c r="D344" s="160" t="s">
        <v>156</v>
      </c>
      <c r="E344" s="161" t="s">
        <v>1</v>
      </c>
      <c r="F344" s="162" t="s">
        <v>732</v>
      </c>
      <c r="H344" s="163">
        <v>113.1</v>
      </c>
      <c r="I344" s="164"/>
      <c r="L344" s="159"/>
      <c r="M344" s="165"/>
      <c r="N344" s="166"/>
      <c r="O344" s="166"/>
      <c r="P344" s="166"/>
      <c r="Q344" s="166"/>
      <c r="R344" s="166"/>
      <c r="S344" s="166"/>
      <c r="T344" s="167"/>
      <c r="AT344" s="161" t="s">
        <v>156</v>
      </c>
      <c r="AU344" s="161" t="s">
        <v>83</v>
      </c>
      <c r="AV344" s="13" t="s">
        <v>83</v>
      </c>
      <c r="AW344" s="13" t="s">
        <v>31</v>
      </c>
      <c r="AX344" s="13" t="s">
        <v>73</v>
      </c>
      <c r="AY344" s="161" t="s">
        <v>148</v>
      </c>
    </row>
    <row r="345" spans="1:65" s="13" customFormat="1" ht="10.199999999999999">
      <c r="B345" s="159"/>
      <c r="D345" s="160" t="s">
        <v>156</v>
      </c>
      <c r="E345" s="161" t="s">
        <v>1</v>
      </c>
      <c r="F345" s="162" t="s">
        <v>733</v>
      </c>
      <c r="H345" s="163">
        <v>107.25</v>
      </c>
      <c r="I345" s="164"/>
      <c r="L345" s="159"/>
      <c r="M345" s="165"/>
      <c r="N345" s="166"/>
      <c r="O345" s="166"/>
      <c r="P345" s="166"/>
      <c r="Q345" s="166"/>
      <c r="R345" s="166"/>
      <c r="S345" s="166"/>
      <c r="T345" s="167"/>
      <c r="AT345" s="161" t="s">
        <v>156</v>
      </c>
      <c r="AU345" s="161" t="s">
        <v>83</v>
      </c>
      <c r="AV345" s="13" t="s">
        <v>83</v>
      </c>
      <c r="AW345" s="13" t="s">
        <v>31</v>
      </c>
      <c r="AX345" s="13" t="s">
        <v>73</v>
      </c>
      <c r="AY345" s="161" t="s">
        <v>148</v>
      </c>
    </row>
    <row r="346" spans="1:65" s="13" customFormat="1" ht="10.199999999999999">
      <c r="B346" s="159"/>
      <c r="D346" s="160" t="s">
        <v>156</v>
      </c>
      <c r="E346" s="161" t="s">
        <v>1</v>
      </c>
      <c r="F346" s="162" t="s">
        <v>663</v>
      </c>
      <c r="H346" s="163">
        <v>15</v>
      </c>
      <c r="I346" s="164"/>
      <c r="L346" s="159"/>
      <c r="M346" s="165"/>
      <c r="N346" s="166"/>
      <c r="O346" s="166"/>
      <c r="P346" s="166"/>
      <c r="Q346" s="166"/>
      <c r="R346" s="166"/>
      <c r="S346" s="166"/>
      <c r="T346" s="167"/>
      <c r="AT346" s="161" t="s">
        <v>156</v>
      </c>
      <c r="AU346" s="161" t="s">
        <v>83</v>
      </c>
      <c r="AV346" s="13" t="s">
        <v>83</v>
      </c>
      <c r="AW346" s="13" t="s">
        <v>31</v>
      </c>
      <c r="AX346" s="13" t="s">
        <v>73</v>
      </c>
      <c r="AY346" s="161" t="s">
        <v>148</v>
      </c>
    </row>
    <row r="347" spans="1:65" s="13" customFormat="1" ht="10.199999999999999">
      <c r="B347" s="159"/>
      <c r="D347" s="160" t="s">
        <v>156</v>
      </c>
      <c r="E347" s="161" t="s">
        <v>1</v>
      </c>
      <c r="F347" s="162" t="s">
        <v>734</v>
      </c>
      <c r="H347" s="163">
        <v>2.7</v>
      </c>
      <c r="I347" s="164"/>
      <c r="L347" s="159"/>
      <c r="M347" s="165"/>
      <c r="N347" s="166"/>
      <c r="O347" s="166"/>
      <c r="P347" s="166"/>
      <c r="Q347" s="166"/>
      <c r="R347" s="166"/>
      <c r="S347" s="166"/>
      <c r="T347" s="167"/>
      <c r="AT347" s="161" t="s">
        <v>156</v>
      </c>
      <c r="AU347" s="161" t="s">
        <v>83</v>
      </c>
      <c r="AV347" s="13" t="s">
        <v>83</v>
      </c>
      <c r="AW347" s="13" t="s">
        <v>31</v>
      </c>
      <c r="AX347" s="13" t="s">
        <v>73</v>
      </c>
      <c r="AY347" s="161" t="s">
        <v>148</v>
      </c>
    </row>
    <row r="348" spans="1:65" s="13" customFormat="1" ht="10.199999999999999">
      <c r="B348" s="159"/>
      <c r="D348" s="160" t="s">
        <v>156</v>
      </c>
      <c r="E348" s="161" t="s">
        <v>1</v>
      </c>
      <c r="F348" s="162" t="s">
        <v>720</v>
      </c>
      <c r="H348" s="163">
        <v>27.5</v>
      </c>
      <c r="I348" s="164"/>
      <c r="L348" s="159"/>
      <c r="M348" s="165"/>
      <c r="N348" s="166"/>
      <c r="O348" s="166"/>
      <c r="P348" s="166"/>
      <c r="Q348" s="166"/>
      <c r="R348" s="166"/>
      <c r="S348" s="166"/>
      <c r="T348" s="167"/>
      <c r="AT348" s="161" t="s">
        <v>156</v>
      </c>
      <c r="AU348" s="161" t="s">
        <v>83</v>
      </c>
      <c r="AV348" s="13" t="s">
        <v>83</v>
      </c>
      <c r="AW348" s="13" t="s">
        <v>31</v>
      </c>
      <c r="AX348" s="13" t="s">
        <v>73</v>
      </c>
      <c r="AY348" s="161" t="s">
        <v>148</v>
      </c>
    </row>
    <row r="349" spans="1:65" s="13" customFormat="1" ht="10.199999999999999">
      <c r="B349" s="159"/>
      <c r="D349" s="160" t="s">
        <v>156</v>
      </c>
      <c r="E349" s="161" t="s">
        <v>1</v>
      </c>
      <c r="F349" s="162" t="s">
        <v>735</v>
      </c>
      <c r="H349" s="163">
        <v>25</v>
      </c>
      <c r="I349" s="164"/>
      <c r="L349" s="159"/>
      <c r="M349" s="165"/>
      <c r="N349" s="166"/>
      <c r="O349" s="166"/>
      <c r="P349" s="166"/>
      <c r="Q349" s="166"/>
      <c r="R349" s="166"/>
      <c r="S349" s="166"/>
      <c r="T349" s="167"/>
      <c r="AT349" s="161" t="s">
        <v>156</v>
      </c>
      <c r="AU349" s="161" t="s">
        <v>83</v>
      </c>
      <c r="AV349" s="13" t="s">
        <v>83</v>
      </c>
      <c r="AW349" s="13" t="s">
        <v>31</v>
      </c>
      <c r="AX349" s="13" t="s">
        <v>73</v>
      </c>
      <c r="AY349" s="161" t="s">
        <v>148</v>
      </c>
    </row>
    <row r="350" spans="1:65" s="14" customFormat="1" ht="10.199999999999999">
      <c r="B350" s="168"/>
      <c r="D350" s="160" t="s">
        <v>156</v>
      </c>
      <c r="E350" s="169" t="s">
        <v>1</v>
      </c>
      <c r="F350" s="170" t="s">
        <v>182</v>
      </c>
      <c r="H350" s="171">
        <v>2101.2999999999997</v>
      </c>
      <c r="I350" s="172"/>
      <c r="L350" s="168"/>
      <c r="M350" s="173"/>
      <c r="N350" s="174"/>
      <c r="O350" s="174"/>
      <c r="P350" s="174"/>
      <c r="Q350" s="174"/>
      <c r="R350" s="174"/>
      <c r="S350" s="174"/>
      <c r="T350" s="175"/>
      <c r="AT350" s="169" t="s">
        <v>156</v>
      </c>
      <c r="AU350" s="169" t="s">
        <v>83</v>
      </c>
      <c r="AV350" s="14" t="s">
        <v>154</v>
      </c>
      <c r="AW350" s="14" t="s">
        <v>31</v>
      </c>
      <c r="AX350" s="14" t="s">
        <v>81</v>
      </c>
      <c r="AY350" s="169" t="s">
        <v>148</v>
      </c>
    </row>
    <row r="351" spans="1:65" s="2" customFormat="1" ht="33" customHeight="1">
      <c r="A351" s="32"/>
      <c r="B351" s="144"/>
      <c r="C351" s="145" t="s">
        <v>533</v>
      </c>
      <c r="D351" s="145" t="s">
        <v>150</v>
      </c>
      <c r="E351" s="146" t="s">
        <v>736</v>
      </c>
      <c r="F351" s="147" t="s">
        <v>737</v>
      </c>
      <c r="G351" s="148" t="s">
        <v>205</v>
      </c>
      <c r="H351" s="149">
        <v>1733.4</v>
      </c>
      <c r="I351" s="150"/>
      <c r="J351" s="151">
        <f>ROUND(I351*H351,2)</f>
        <v>0</v>
      </c>
      <c r="K351" s="152"/>
      <c r="L351" s="33"/>
      <c r="M351" s="153" t="s">
        <v>1</v>
      </c>
      <c r="N351" s="154" t="s">
        <v>38</v>
      </c>
      <c r="O351" s="58"/>
      <c r="P351" s="155">
        <f>O351*H351</f>
        <v>0</v>
      </c>
      <c r="Q351" s="155">
        <v>0.15826000000000001</v>
      </c>
      <c r="R351" s="155">
        <f>Q351*H351</f>
        <v>274.32788400000004</v>
      </c>
      <c r="S351" s="155">
        <v>0</v>
      </c>
      <c r="T351" s="156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57" t="s">
        <v>154</v>
      </c>
      <c r="AT351" s="157" t="s">
        <v>150</v>
      </c>
      <c r="AU351" s="157" t="s">
        <v>83</v>
      </c>
      <c r="AY351" s="17" t="s">
        <v>148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7" t="s">
        <v>81</v>
      </c>
      <c r="BK351" s="158">
        <f>ROUND(I351*H351,2)</f>
        <v>0</v>
      </c>
      <c r="BL351" s="17" t="s">
        <v>154</v>
      </c>
      <c r="BM351" s="157" t="s">
        <v>738</v>
      </c>
    </row>
    <row r="352" spans="1:65" s="13" customFormat="1" ht="10.199999999999999">
      <c r="B352" s="159"/>
      <c r="D352" s="160" t="s">
        <v>156</v>
      </c>
      <c r="E352" s="161" t="s">
        <v>1</v>
      </c>
      <c r="F352" s="162" t="s">
        <v>739</v>
      </c>
      <c r="H352" s="163">
        <v>324.5</v>
      </c>
      <c r="I352" s="164"/>
      <c r="L352" s="159"/>
      <c r="M352" s="165"/>
      <c r="N352" s="166"/>
      <c r="O352" s="166"/>
      <c r="P352" s="166"/>
      <c r="Q352" s="166"/>
      <c r="R352" s="166"/>
      <c r="S352" s="166"/>
      <c r="T352" s="167"/>
      <c r="AT352" s="161" t="s">
        <v>156</v>
      </c>
      <c r="AU352" s="161" t="s">
        <v>83</v>
      </c>
      <c r="AV352" s="13" t="s">
        <v>83</v>
      </c>
      <c r="AW352" s="13" t="s">
        <v>31</v>
      </c>
      <c r="AX352" s="13" t="s">
        <v>73</v>
      </c>
      <c r="AY352" s="161" t="s">
        <v>148</v>
      </c>
    </row>
    <row r="353" spans="1:65" s="13" customFormat="1" ht="10.199999999999999">
      <c r="B353" s="159"/>
      <c r="D353" s="160" t="s">
        <v>156</v>
      </c>
      <c r="E353" s="161" t="s">
        <v>1</v>
      </c>
      <c r="F353" s="162" t="s">
        <v>740</v>
      </c>
      <c r="H353" s="163">
        <v>19.799999999999997</v>
      </c>
      <c r="I353" s="164"/>
      <c r="L353" s="159"/>
      <c r="M353" s="165"/>
      <c r="N353" s="166"/>
      <c r="O353" s="166"/>
      <c r="P353" s="166"/>
      <c r="Q353" s="166"/>
      <c r="R353" s="166"/>
      <c r="S353" s="166"/>
      <c r="T353" s="167"/>
      <c r="AT353" s="161" t="s">
        <v>156</v>
      </c>
      <c r="AU353" s="161" t="s">
        <v>83</v>
      </c>
      <c r="AV353" s="13" t="s">
        <v>83</v>
      </c>
      <c r="AW353" s="13" t="s">
        <v>31</v>
      </c>
      <c r="AX353" s="13" t="s">
        <v>73</v>
      </c>
      <c r="AY353" s="161" t="s">
        <v>148</v>
      </c>
    </row>
    <row r="354" spans="1:65" s="13" customFormat="1" ht="10.199999999999999">
      <c r="B354" s="159"/>
      <c r="D354" s="160" t="s">
        <v>156</v>
      </c>
      <c r="E354" s="161" t="s">
        <v>1</v>
      </c>
      <c r="F354" s="162" t="s">
        <v>725</v>
      </c>
      <c r="H354" s="163">
        <v>6</v>
      </c>
      <c r="I354" s="164"/>
      <c r="L354" s="159"/>
      <c r="M354" s="165"/>
      <c r="N354" s="166"/>
      <c r="O354" s="166"/>
      <c r="P354" s="166"/>
      <c r="Q354" s="166"/>
      <c r="R354" s="166"/>
      <c r="S354" s="166"/>
      <c r="T354" s="167"/>
      <c r="AT354" s="161" t="s">
        <v>156</v>
      </c>
      <c r="AU354" s="161" t="s">
        <v>83</v>
      </c>
      <c r="AV354" s="13" t="s">
        <v>83</v>
      </c>
      <c r="AW354" s="13" t="s">
        <v>31</v>
      </c>
      <c r="AX354" s="13" t="s">
        <v>73</v>
      </c>
      <c r="AY354" s="161" t="s">
        <v>148</v>
      </c>
    </row>
    <row r="355" spans="1:65" s="13" customFormat="1" ht="10.199999999999999">
      <c r="B355" s="159"/>
      <c r="D355" s="160" t="s">
        <v>156</v>
      </c>
      <c r="E355" s="161" t="s">
        <v>1</v>
      </c>
      <c r="F355" s="162" t="s">
        <v>726</v>
      </c>
      <c r="H355" s="163">
        <v>6.25</v>
      </c>
      <c r="I355" s="164"/>
      <c r="L355" s="159"/>
      <c r="M355" s="165"/>
      <c r="N355" s="166"/>
      <c r="O355" s="166"/>
      <c r="P355" s="166"/>
      <c r="Q355" s="166"/>
      <c r="R355" s="166"/>
      <c r="S355" s="166"/>
      <c r="T355" s="167"/>
      <c r="AT355" s="161" t="s">
        <v>156</v>
      </c>
      <c r="AU355" s="161" t="s">
        <v>83</v>
      </c>
      <c r="AV355" s="13" t="s">
        <v>83</v>
      </c>
      <c r="AW355" s="13" t="s">
        <v>31</v>
      </c>
      <c r="AX355" s="13" t="s">
        <v>73</v>
      </c>
      <c r="AY355" s="161" t="s">
        <v>148</v>
      </c>
    </row>
    <row r="356" spans="1:65" s="13" customFormat="1" ht="10.199999999999999">
      <c r="B356" s="159"/>
      <c r="D356" s="160" t="s">
        <v>156</v>
      </c>
      <c r="E356" s="161" t="s">
        <v>1</v>
      </c>
      <c r="F356" s="162" t="s">
        <v>727</v>
      </c>
      <c r="H356" s="163">
        <v>11.2</v>
      </c>
      <c r="I356" s="164"/>
      <c r="L356" s="159"/>
      <c r="M356" s="165"/>
      <c r="N356" s="166"/>
      <c r="O356" s="166"/>
      <c r="P356" s="166"/>
      <c r="Q356" s="166"/>
      <c r="R356" s="166"/>
      <c r="S356" s="166"/>
      <c r="T356" s="167"/>
      <c r="AT356" s="161" t="s">
        <v>156</v>
      </c>
      <c r="AU356" s="161" t="s">
        <v>83</v>
      </c>
      <c r="AV356" s="13" t="s">
        <v>83</v>
      </c>
      <c r="AW356" s="13" t="s">
        <v>31</v>
      </c>
      <c r="AX356" s="13" t="s">
        <v>73</v>
      </c>
      <c r="AY356" s="161" t="s">
        <v>148</v>
      </c>
    </row>
    <row r="357" spans="1:65" s="13" customFormat="1" ht="10.199999999999999">
      <c r="B357" s="159"/>
      <c r="D357" s="160" t="s">
        <v>156</v>
      </c>
      <c r="E357" s="161" t="s">
        <v>1</v>
      </c>
      <c r="F357" s="162" t="s">
        <v>741</v>
      </c>
      <c r="H357" s="163">
        <v>660</v>
      </c>
      <c r="I357" s="164"/>
      <c r="L357" s="159"/>
      <c r="M357" s="165"/>
      <c r="N357" s="166"/>
      <c r="O357" s="166"/>
      <c r="P357" s="166"/>
      <c r="Q357" s="166"/>
      <c r="R357" s="166"/>
      <c r="S357" s="166"/>
      <c r="T357" s="167"/>
      <c r="AT357" s="161" t="s">
        <v>156</v>
      </c>
      <c r="AU357" s="161" t="s">
        <v>83</v>
      </c>
      <c r="AV357" s="13" t="s">
        <v>83</v>
      </c>
      <c r="AW357" s="13" t="s">
        <v>31</v>
      </c>
      <c r="AX357" s="13" t="s">
        <v>73</v>
      </c>
      <c r="AY357" s="161" t="s">
        <v>148</v>
      </c>
    </row>
    <row r="358" spans="1:65" s="13" customFormat="1" ht="10.199999999999999">
      <c r="B358" s="159"/>
      <c r="D358" s="160" t="s">
        <v>156</v>
      </c>
      <c r="E358" s="161" t="s">
        <v>1</v>
      </c>
      <c r="F358" s="162" t="s">
        <v>742</v>
      </c>
      <c r="H358" s="163">
        <v>445.5</v>
      </c>
      <c r="I358" s="164"/>
      <c r="L358" s="159"/>
      <c r="M358" s="165"/>
      <c r="N358" s="166"/>
      <c r="O358" s="166"/>
      <c r="P358" s="166"/>
      <c r="Q358" s="166"/>
      <c r="R358" s="166"/>
      <c r="S358" s="166"/>
      <c r="T358" s="167"/>
      <c r="AT358" s="161" t="s">
        <v>156</v>
      </c>
      <c r="AU358" s="161" t="s">
        <v>83</v>
      </c>
      <c r="AV358" s="13" t="s">
        <v>83</v>
      </c>
      <c r="AW358" s="13" t="s">
        <v>31</v>
      </c>
      <c r="AX358" s="13" t="s">
        <v>73</v>
      </c>
      <c r="AY358" s="161" t="s">
        <v>148</v>
      </c>
    </row>
    <row r="359" spans="1:65" s="13" customFormat="1" ht="10.199999999999999">
      <c r="B359" s="159"/>
      <c r="D359" s="160" t="s">
        <v>156</v>
      </c>
      <c r="E359" s="161" t="s">
        <v>1</v>
      </c>
      <c r="F359" s="162" t="s">
        <v>730</v>
      </c>
      <c r="H359" s="163">
        <v>2</v>
      </c>
      <c r="I359" s="164"/>
      <c r="L359" s="159"/>
      <c r="M359" s="165"/>
      <c r="N359" s="166"/>
      <c r="O359" s="166"/>
      <c r="P359" s="166"/>
      <c r="Q359" s="166"/>
      <c r="R359" s="166"/>
      <c r="S359" s="166"/>
      <c r="T359" s="167"/>
      <c r="AT359" s="161" t="s">
        <v>156</v>
      </c>
      <c r="AU359" s="161" t="s">
        <v>83</v>
      </c>
      <c r="AV359" s="13" t="s">
        <v>83</v>
      </c>
      <c r="AW359" s="13" t="s">
        <v>31</v>
      </c>
      <c r="AX359" s="13" t="s">
        <v>73</v>
      </c>
      <c r="AY359" s="161" t="s">
        <v>148</v>
      </c>
    </row>
    <row r="360" spans="1:65" s="13" customFormat="1" ht="10.199999999999999">
      <c r="B360" s="159"/>
      <c r="D360" s="160" t="s">
        <v>156</v>
      </c>
      <c r="E360" s="161" t="s">
        <v>1</v>
      </c>
      <c r="F360" s="162" t="s">
        <v>731</v>
      </c>
      <c r="H360" s="163">
        <v>12.5</v>
      </c>
      <c r="I360" s="164"/>
      <c r="L360" s="159"/>
      <c r="M360" s="165"/>
      <c r="N360" s="166"/>
      <c r="O360" s="166"/>
      <c r="P360" s="166"/>
      <c r="Q360" s="166"/>
      <c r="R360" s="166"/>
      <c r="S360" s="166"/>
      <c r="T360" s="167"/>
      <c r="AT360" s="161" t="s">
        <v>156</v>
      </c>
      <c r="AU360" s="161" t="s">
        <v>83</v>
      </c>
      <c r="AV360" s="13" t="s">
        <v>83</v>
      </c>
      <c r="AW360" s="13" t="s">
        <v>31</v>
      </c>
      <c r="AX360" s="13" t="s">
        <v>73</v>
      </c>
      <c r="AY360" s="161" t="s">
        <v>148</v>
      </c>
    </row>
    <row r="361" spans="1:65" s="13" customFormat="1" ht="10.199999999999999">
      <c r="B361" s="159"/>
      <c r="D361" s="160" t="s">
        <v>156</v>
      </c>
      <c r="E361" s="161" t="s">
        <v>1</v>
      </c>
      <c r="F361" s="162" t="s">
        <v>743</v>
      </c>
      <c r="H361" s="163">
        <v>93.6</v>
      </c>
      <c r="I361" s="164"/>
      <c r="L361" s="159"/>
      <c r="M361" s="165"/>
      <c r="N361" s="166"/>
      <c r="O361" s="166"/>
      <c r="P361" s="166"/>
      <c r="Q361" s="166"/>
      <c r="R361" s="166"/>
      <c r="S361" s="166"/>
      <c r="T361" s="167"/>
      <c r="AT361" s="161" t="s">
        <v>156</v>
      </c>
      <c r="AU361" s="161" t="s">
        <v>83</v>
      </c>
      <c r="AV361" s="13" t="s">
        <v>83</v>
      </c>
      <c r="AW361" s="13" t="s">
        <v>31</v>
      </c>
      <c r="AX361" s="13" t="s">
        <v>73</v>
      </c>
      <c r="AY361" s="161" t="s">
        <v>148</v>
      </c>
    </row>
    <row r="362" spans="1:65" s="13" customFormat="1" ht="10.199999999999999">
      <c r="B362" s="159"/>
      <c r="D362" s="160" t="s">
        <v>156</v>
      </c>
      <c r="E362" s="161" t="s">
        <v>1</v>
      </c>
      <c r="F362" s="162" t="s">
        <v>744</v>
      </c>
      <c r="H362" s="163">
        <v>87.75</v>
      </c>
      <c r="I362" s="164"/>
      <c r="L362" s="159"/>
      <c r="M362" s="165"/>
      <c r="N362" s="166"/>
      <c r="O362" s="166"/>
      <c r="P362" s="166"/>
      <c r="Q362" s="166"/>
      <c r="R362" s="166"/>
      <c r="S362" s="166"/>
      <c r="T362" s="167"/>
      <c r="AT362" s="161" t="s">
        <v>156</v>
      </c>
      <c r="AU362" s="161" t="s">
        <v>83</v>
      </c>
      <c r="AV362" s="13" t="s">
        <v>83</v>
      </c>
      <c r="AW362" s="13" t="s">
        <v>31</v>
      </c>
      <c r="AX362" s="13" t="s">
        <v>73</v>
      </c>
      <c r="AY362" s="161" t="s">
        <v>148</v>
      </c>
    </row>
    <row r="363" spans="1:65" s="13" customFormat="1" ht="10.199999999999999">
      <c r="B363" s="159"/>
      <c r="D363" s="160" t="s">
        <v>156</v>
      </c>
      <c r="E363" s="161" t="s">
        <v>1</v>
      </c>
      <c r="F363" s="162" t="s">
        <v>745</v>
      </c>
      <c r="H363" s="163">
        <v>10</v>
      </c>
      <c r="I363" s="164"/>
      <c r="L363" s="159"/>
      <c r="M363" s="165"/>
      <c r="N363" s="166"/>
      <c r="O363" s="166"/>
      <c r="P363" s="166"/>
      <c r="Q363" s="166"/>
      <c r="R363" s="166"/>
      <c r="S363" s="166"/>
      <c r="T363" s="167"/>
      <c r="AT363" s="161" t="s">
        <v>156</v>
      </c>
      <c r="AU363" s="161" t="s">
        <v>83</v>
      </c>
      <c r="AV363" s="13" t="s">
        <v>83</v>
      </c>
      <c r="AW363" s="13" t="s">
        <v>31</v>
      </c>
      <c r="AX363" s="13" t="s">
        <v>73</v>
      </c>
      <c r="AY363" s="161" t="s">
        <v>148</v>
      </c>
    </row>
    <row r="364" spans="1:65" s="13" customFormat="1" ht="10.199999999999999">
      <c r="B364" s="159"/>
      <c r="D364" s="160" t="s">
        <v>156</v>
      </c>
      <c r="E364" s="161" t="s">
        <v>1</v>
      </c>
      <c r="F364" s="162" t="s">
        <v>746</v>
      </c>
      <c r="H364" s="163">
        <v>1.8</v>
      </c>
      <c r="I364" s="164"/>
      <c r="L364" s="159"/>
      <c r="M364" s="165"/>
      <c r="N364" s="166"/>
      <c r="O364" s="166"/>
      <c r="P364" s="166"/>
      <c r="Q364" s="166"/>
      <c r="R364" s="166"/>
      <c r="S364" s="166"/>
      <c r="T364" s="167"/>
      <c r="AT364" s="161" t="s">
        <v>156</v>
      </c>
      <c r="AU364" s="161" t="s">
        <v>83</v>
      </c>
      <c r="AV364" s="13" t="s">
        <v>83</v>
      </c>
      <c r="AW364" s="13" t="s">
        <v>31</v>
      </c>
      <c r="AX364" s="13" t="s">
        <v>73</v>
      </c>
      <c r="AY364" s="161" t="s">
        <v>148</v>
      </c>
    </row>
    <row r="365" spans="1:65" s="13" customFormat="1" ht="10.199999999999999">
      <c r="B365" s="159"/>
      <c r="D365" s="160" t="s">
        <v>156</v>
      </c>
      <c r="E365" s="161" t="s">
        <v>1</v>
      </c>
      <c r="F365" s="162" t="s">
        <v>720</v>
      </c>
      <c r="H365" s="163">
        <v>27.5</v>
      </c>
      <c r="I365" s="164"/>
      <c r="L365" s="159"/>
      <c r="M365" s="165"/>
      <c r="N365" s="166"/>
      <c r="O365" s="166"/>
      <c r="P365" s="166"/>
      <c r="Q365" s="166"/>
      <c r="R365" s="166"/>
      <c r="S365" s="166"/>
      <c r="T365" s="167"/>
      <c r="AT365" s="161" t="s">
        <v>156</v>
      </c>
      <c r="AU365" s="161" t="s">
        <v>83</v>
      </c>
      <c r="AV365" s="13" t="s">
        <v>83</v>
      </c>
      <c r="AW365" s="13" t="s">
        <v>31</v>
      </c>
      <c r="AX365" s="13" t="s">
        <v>73</v>
      </c>
      <c r="AY365" s="161" t="s">
        <v>148</v>
      </c>
    </row>
    <row r="366" spans="1:65" s="13" customFormat="1" ht="10.199999999999999">
      <c r="B366" s="159"/>
      <c r="D366" s="160" t="s">
        <v>156</v>
      </c>
      <c r="E366" s="161" t="s">
        <v>1</v>
      </c>
      <c r="F366" s="162" t="s">
        <v>735</v>
      </c>
      <c r="H366" s="163">
        <v>25</v>
      </c>
      <c r="I366" s="164"/>
      <c r="L366" s="159"/>
      <c r="M366" s="165"/>
      <c r="N366" s="166"/>
      <c r="O366" s="166"/>
      <c r="P366" s="166"/>
      <c r="Q366" s="166"/>
      <c r="R366" s="166"/>
      <c r="S366" s="166"/>
      <c r="T366" s="167"/>
      <c r="AT366" s="161" t="s">
        <v>156</v>
      </c>
      <c r="AU366" s="161" t="s">
        <v>83</v>
      </c>
      <c r="AV366" s="13" t="s">
        <v>83</v>
      </c>
      <c r="AW366" s="13" t="s">
        <v>31</v>
      </c>
      <c r="AX366" s="13" t="s">
        <v>73</v>
      </c>
      <c r="AY366" s="161" t="s">
        <v>148</v>
      </c>
    </row>
    <row r="367" spans="1:65" s="14" customFormat="1" ht="10.199999999999999">
      <c r="B367" s="168"/>
      <c r="D367" s="160" t="s">
        <v>156</v>
      </c>
      <c r="E367" s="169" t="s">
        <v>1</v>
      </c>
      <c r="F367" s="170" t="s">
        <v>182</v>
      </c>
      <c r="H367" s="171">
        <v>1733.3999999999999</v>
      </c>
      <c r="I367" s="172"/>
      <c r="L367" s="168"/>
      <c r="M367" s="173"/>
      <c r="N367" s="174"/>
      <c r="O367" s="174"/>
      <c r="P367" s="174"/>
      <c r="Q367" s="174"/>
      <c r="R367" s="174"/>
      <c r="S367" s="174"/>
      <c r="T367" s="175"/>
      <c r="AT367" s="169" t="s">
        <v>156</v>
      </c>
      <c r="AU367" s="169" t="s">
        <v>83</v>
      </c>
      <c r="AV367" s="14" t="s">
        <v>154</v>
      </c>
      <c r="AW367" s="14" t="s">
        <v>31</v>
      </c>
      <c r="AX367" s="14" t="s">
        <v>81</v>
      </c>
      <c r="AY367" s="169" t="s">
        <v>148</v>
      </c>
    </row>
    <row r="368" spans="1:65" s="2" customFormat="1" ht="24.15" customHeight="1">
      <c r="A368" s="32"/>
      <c r="B368" s="144"/>
      <c r="C368" s="145" t="s">
        <v>536</v>
      </c>
      <c r="D368" s="145" t="s">
        <v>150</v>
      </c>
      <c r="E368" s="146" t="s">
        <v>747</v>
      </c>
      <c r="F368" s="147" t="s">
        <v>748</v>
      </c>
      <c r="G368" s="148" t="s">
        <v>205</v>
      </c>
      <c r="H368" s="149">
        <v>1733.4</v>
      </c>
      <c r="I368" s="150"/>
      <c r="J368" s="151">
        <f>ROUND(I368*H368,2)</f>
        <v>0</v>
      </c>
      <c r="K368" s="152"/>
      <c r="L368" s="33"/>
      <c r="M368" s="153" t="s">
        <v>1</v>
      </c>
      <c r="N368" s="154" t="s">
        <v>38</v>
      </c>
      <c r="O368" s="58"/>
      <c r="P368" s="155">
        <f>O368*H368</f>
        <v>0</v>
      </c>
      <c r="Q368" s="155">
        <v>0.30651</v>
      </c>
      <c r="R368" s="155">
        <f>Q368*H368</f>
        <v>531.30443400000001</v>
      </c>
      <c r="S368" s="155">
        <v>0</v>
      </c>
      <c r="T368" s="156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57" t="s">
        <v>154</v>
      </c>
      <c r="AT368" s="157" t="s">
        <v>150</v>
      </c>
      <c r="AU368" s="157" t="s">
        <v>83</v>
      </c>
      <c r="AY368" s="17" t="s">
        <v>148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7" t="s">
        <v>81</v>
      </c>
      <c r="BK368" s="158">
        <f>ROUND(I368*H368,2)</f>
        <v>0</v>
      </c>
      <c r="BL368" s="17" t="s">
        <v>154</v>
      </c>
      <c r="BM368" s="157" t="s">
        <v>749</v>
      </c>
    </row>
    <row r="369" spans="2:51" s="13" customFormat="1" ht="10.199999999999999">
      <c r="B369" s="159"/>
      <c r="D369" s="160" t="s">
        <v>156</v>
      </c>
      <c r="E369" s="161" t="s">
        <v>1</v>
      </c>
      <c r="F369" s="162" t="s">
        <v>739</v>
      </c>
      <c r="H369" s="163">
        <v>324.5</v>
      </c>
      <c r="I369" s="164"/>
      <c r="L369" s="159"/>
      <c r="M369" s="165"/>
      <c r="N369" s="166"/>
      <c r="O369" s="166"/>
      <c r="P369" s="166"/>
      <c r="Q369" s="166"/>
      <c r="R369" s="166"/>
      <c r="S369" s="166"/>
      <c r="T369" s="167"/>
      <c r="AT369" s="161" t="s">
        <v>156</v>
      </c>
      <c r="AU369" s="161" t="s">
        <v>83</v>
      </c>
      <c r="AV369" s="13" t="s">
        <v>83</v>
      </c>
      <c r="AW369" s="13" t="s">
        <v>31</v>
      </c>
      <c r="AX369" s="13" t="s">
        <v>73</v>
      </c>
      <c r="AY369" s="161" t="s">
        <v>148</v>
      </c>
    </row>
    <row r="370" spans="2:51" s="13" customFormat="1" ht="10.199999999999999">
      <c r="B370" s="159"/>
      <c r="D370" s="160" t="s">
        <v>156</v>
      </c>
      <c r="E370" s="161" t="s">
        <v>1</v>
      </c>
      <c r="F370" s="162" t="s">
        <v>740</v>
      </c>
      <c r="H370" s="163">
        <v>19.799999999999997</v>
      </c>
      <c r="I370" s="164"/>
      <c r="L370" s="159"/>
      <c r="M370" s="165"/>
      <c r="N370" s="166"/>
      <c r="O370" s="166"/>
      <c r="P370" s="166"/>
      <c r="Q370" s="166"/>
      <c r="R370" s="166"/>
      <c r="S370" s="166"/>
      <c r="T370" s="167"/>
      <c r="AT370" s="161" t="s">
        <v>156</v>
      </c>
      <c r="AU370" s="161" t="s">
        <v>83</v>
      </c>
      <c r="AV370" s="13" t="s">
        <v>83</v>
      </c>
      <c r="AW370" s="13" t="s">
        <v>31</v>
      </c>
      <c r="AX370" s="13" t="s">
        <v>73</v>
      </c>
      <c r="AY370" s="161" t="s">
        <v>148</v>
      </c>
    </row>
    <row r="371" spans="2:51" s="13" customFormat="1" ht="10.199999999999999">
      <c r="B371" s="159"/>
      <c r="D371" s="160" t="s">
        <v>156</v>
      </c>
      <c r="E371" s="161" t="s">
        <v>1</v>
      </c>
      <c r="F371" s="162" t="s">
        <v>725</v>
      </c>
      <c r="H371" s="163">
        <v>6</v>
      </c>
      <c r="I371" s="164"/>
      <c r="L371" s="159"/>
      <c r="M371" s="165"/>
      <c r="N371" s="166"/>
      <c r="O371" s="166"/>
      <c r="P371" s="166"/>
      <c r="Q371" s="166"/>
      <c r="R371" s="166"/>
      <c r="S371" s="166"/>
      <c r="T371" s="167"/>
      <c r="AT371" s="161" t="s">
        <v>156</v>
      </c>
      <c r="AU371" s="161" t="s">
        <v>83</v>
      </c>
      <c r="AV371" s="13" t="s">
        <v>83</v>
      </c>
      <c r="AW371" s="13" t="s">
        <v>31</v>
      </c>
      <c r="AX371" s="13" t="s">
        <v>73</v>
      </c>
      <c r="AY371" s="161" t="s">
        <v>148</v>
      </c>
    </row>
    <row r="372" spans="2:51" s="13" customFormat="1" ht="10.199999999999999">
      <c r="B372" s="159"/>
      <c r="D372" s="160" t="s">
        <v>156</v>
      </c>
      <c r="E372" s="161" t="s">
        <v>1</v>
      </c>
      <c r="F372" s="162" t="s">
        <v>726</v>
      </c>
      <c r="H372" s="163">
        <v>6.25</v>
      </c>
      <c r="I372" s="164"/>
      <c r="L372" s="159"/>
      <c r="M372" s="165"/>
      <c r="N372" s="166"/>
      <c r="O372" s="166"/>
      <c r="P372" s="166"/>
      <c r="Q372" s="166"/>
      <c r="R372" s="166"/>
      <c r="S372" s="166"/>
      <c r="T372" s="167"/>
      <c r="AT372" s="161" t="s">
        <v>156</v>
      </c>
      <c r="AU372" s="161" t="s">
        <v>83</v>
      </c>
      <c r="AV372" s="13" t="s">
        <v>83</v>
      </c>
      <c r="AW372" s="13" t="s">
        <v>31</v>
      </c>
      <c r="AX372" s="13" t="s">
        <v>73</v>
      </c>
      <c r="AY372" s="161" t="s">
        <v>148</v>
      </c>
    </row>
    <row r="373" spans="2:51" s="13" customFormat="1" ht="10.199999999999999">
      <c r="B373" s="159"/>
      <c r="D373" s="160" t="s">
        <v>156</v>
      </c>
      <c r="E373" s="161" t="s">
        <v>1</v>
      </c>
      <c r="F373" s="162" t="s">
        <v>727</v>
      </c>
      <c r="H373" s="163">
        <v>11.2</v>
      </c>
      <c r="I373" s="164"/>
      <c r="L373" s="159"/>
      <c r="M373" s="165"/>
      <c r="N373" s="166"/>
      <c r="O373" s="166"/>
      <c r="P373" s="166"/>
      <c r="Q373" s="166"/>
      <c r="R373" s="166"/>
      <c r="S373" s="166"/>
      <c r="T373" s="167"/>
      <c r="AT373" s="161" t="s">
        <v>156</v>
      </c>
      <c r="AU373" s="161" t="s">
        <v>83</v>
      </c>
      <c r="AV373" s="13" t="s">
        <v>83</v>
      </c>
      <c r="AW373" s="13" t="s">
        <v>31</v>
      </c>
      <c r="AX373" s="13" t="s">
        <v>73</v>
      </c>
      <c r="AY373" s="161" t="s">
        <v>148</v>
      </c>
    </row>
    <row r="374" spans="2:51" s="13" customFormat="1" ht="10.199999999999999">
      <c r="B374" s="159"/>
      <c r="D374" s="160" t="s">
        <v>156</v>
      </c>
      <c r="E374" s="161" t="s">
        <v>1</v>
      </c>
      <c r="F374" s="162" t="s">
        <v>741</v>
      </c>
      <c r="H374" s="163">
        <v>660</v>
      </c>
      <c r="I374" s="164"/>
      <c r="L374" s="159"/>
      <c r="M374" s="165"/>
      <c r="N374" s="166"/>
      <c r="O374" s="166"/>
      <c r="P374" s="166"/>
      <c r="Q374" s="166"/>
      <c r="R374" s="166"/>
      <c r="S374" s="166"/>
      <c r="T374" s="167"/>
      <c r="AT374" s="161" t="s">
        <v>156</v>
      </c>
      <c r="AU374" s="161" t="s">
        <v>83</v>
      </c>
      <c r="AV374" s="13" t="s">
        <v>83</v>
      </c>
      <c r="AW374" s="13" t="s">
        <v>31</v>
      </c>
      <c r="AX374" s="13" t="s">
        <v>73</v>
      </c>
      <c r="AY374" s="161" t="s">
        <v>148</v>
      </c>
    </row>
    <row r="375" spans="2:51" s="13" customFormat="1" ht="10.199999999999999">
      <c r="B375" s="159"/>
      <c r="D375" s="160" t="s">
        <v>156</v>
      </c>
      <c r="E375" s="161" t="s">
        <v>1</v>
      </c>
      <c r="F375" s="162" t="s">
        <v>742</v>
      </c>
      <c r="H375" s="163">
        <v>445.5</v>
      </c>
      <c r="I375" s="164"/>
      <c r="L375" s="159"/>
      <c r="M375" s="165"/>
      <c r="N375" s="166"/>
      <c r="O375" s="166"/>
      <c r="P375" s="166"/>
      <c r="Q375" s="166"/>
      <c r="R375" s="166"/>
      <c r="S375" s="166"/>
      <c r="T375" s="167"/>
      <c r="AT375" s="161" t="s">
        <v>156</v>
      </c>
      <c r="AU375" s="161" t="s">
        <v>83</v>
      </c>
      <c r="AV375" s="13" t="s">
        <v>83</v>
      </c>
      <c r="AW375" s="13" t="s">
        <v>31</v>
      </c>
      <c r="AX375" s="13" t="s">
        <v>73</v>
      </c>
      <c r="AY375" s="161" t="s">
        <v>148</v>
      </c>
    </row>
    <row r="376" spans="2:51" s="13" customFormat="1" ht="10.199999999999999">
      <c r="B376" s="159"/>
      <c r="D376" s="160" t="s">
        <v>156</v>
      </c>
      <c r="E376" s="161" t="s">
        <v>1</v>
      </c>
      <c r="F376" s="162" t="s">
        <v>730</v>
      </c>
      <c r="H376" s="163">
        <v>2</v>
      </c>
      <c r="I376" s="164"/>
      <c r="L376" s="159"/>
      <c r="M376" s="165"/>
      <c r="N376" s="166"/>
      <c r="O376" s="166"/>
      <c r="P376" s="166"/>
      <c r="Q376" s="166"/>
      <c r="R376" s="166"/>
      <c r="S376" s="166"/>
      <c r="T376" s="167"/>
      <c r="AT376" s="161" t="s">
        <v>156</v>
      </c>
      <c r="AU376" s="161" t="s">
        <v>83</v>
      </c>
      <c r="AV376" s="13" t="s">
        <v>83</v>
      </c>
      <c r="AW376" s="13" t="s">
        <v>31</v>
      </c>
      <c r="AX376" s="13" t="s">
        <v>73</v>
      </c>
      <c r="AY376" s="161" t="s">
        <v>148</v>
      </c>
    </row>
    <row r="377" spans="2:51" s="13" customFormat="1" ht="10.199999999999999">
      <c r="B377" s="159"/>
      <c r="D377" s="160" t="s">
        <v>156</v>
      </c>
      <c r="E377" s="161" t="s">
        <v>1</v>
      </c>
      <c r="F377" s="162" t="s">
        <v>731</v>
      </c>
      <c r="H377" s="163">
        <v>12.5</v>
      </c>
      <c r="I377" s="164"/>
      <c r="L377" s="159"/>
      <c r="M377" s="165"/>
      <c r="N377" s="166"/>
      <c r="O377" s="166"/>
      <c r="P377" s="166"/>
      <c r="Q377" s="166"/>
      <c r="R377" s="166"/>
      <c r="S377" s="166"/>
      <c r="T377" s="167"/>
      <c r="AT377" s="161" t="s">
        <v>156</v>
      </c>
      <c r="AU377" s="161" t="s">
        <v>83</v>
      </c>
      <c r="AV377" s="13" t="s">
        <v>83</v>
      </c>
      <c r="AW377" s="13" t="s">
        <v>31</v>
      </c>
      <c r="AX377" s="13" t="s">
        <v>73</v>
      </c>
      <c r="AY377" s="161" t="s">
        <v>148</v>
      </c>
    </row>
    <row r="378" spans="2:51" s="13" customFormat="1" ht="10.199999999999999">
      <c r="B378" s="159"/>
      <c r="D378" s="160" t="s">
        <v>156</v>
      </c>
      <c r="E378" s="161" t="s">
        <v>1</v>
      </c>
      <c r="F378" s="162" t="s">
        <v>743</v>
      </c>
      <c r="H378" s="163">
        <v>93.6</v>
      </c>
      <c r="I378" s="164"/>
      <c r="L378" s="159"/>
      <c r="M378" s="165"/>
      <c r="N378" s="166"/>
      <c r="O378" s="166"/>
      <c r="P378" s="166"/>
      <c r="Q378" s="166"/>
      <c r="R378" s="166"/>
      <c r="S378" s="166"/>
      <c r="T378" s="167"/>
      <c r="AT378" s="161" t="s">
        <v>156</v>
      </c>
      <c r="AU378" s="161" t="s">
        <v>83</v>
      </c>
      <c r="AV378" s="13" t="s">
        <v>83</v>
      </c>
      <c r="AW378" s="13" t="s">
        <v>31</v>
      </c>
      <c r="AX378" s="13" t="s">
        <v>73</v>
      </c>
      <c r="AY378" s="161" t="s">
        <v>148</v>
      </c>
    </row>
    <row r="379" spans="2:51" s="13" customFormat="1" ht="10.199999999999999">
      <c r="B379" s="159"/>
      <c r="D379" s="160" t="s">
        <v>156</v>
      </c>
      <c r="E379" s="161" t="s">
        <v>1</v>
      </c>
      <c r="F379" s="162" t="s">
        <v>744</v>
      </c>
      <c r="H379" s="163">
        <v>87.75</v>
      </c>
      <c r="I379" s="164"/>
      <c r="L379" s="159"/>
      <c r="M379" s="165"/>
      <c r="N379" s="166"/>
      <c r="O379" s="166"/>
      <c r="P379" s="166"/>
      <c r="Q379" s="166"/>
      <c r="R379" s="166"/>
      <c r="S379" s="166"/>
      <c r="T379" s="167"/>
      <c r="AT379" s="161" t="s">
        <v>156</v>
      </c>
      <c r="AU379" s="161" t="s">
        <v>83</v>
      </c>
      <c r="AV379" s="13" t="s">
        <v>83</v>
      </c>
      <c r="AW379" s="13" t="s">
        <v>31</v>
      </c>
      <c r="AX379" s="13" t="s">
        <v>73</v>
      </c>
      <c r="AY379" s="161" t="s">
        <v>148</v>
      </c>
    </row>
    <row r="380" spans="2:51" s="13" customFormat="1" ht="10.199999999999999">
      <c r="B380" s="159"/>
      <c r="D380" s="160" t="s">
        <v>156</v>
      </c>
      <c r="E380" s="161" t="s">
        <v>1</v>
      </c>
      <c r="F380" s="162" t="s">
        <v>745</v>
      </c>
      <c r="H380" s="163">
        <v>10</v>
      </c>
      <c r="I380" s="164"/>
      <c r="L380" s="159"/>
      <c r="M380" s="165"/>
      <c r="N380" s="166"/>
      <c r="O380" s="166"/>
      <c r="P380" s="166"/>
      <c r="Q380" s="166"/>
      <c r="R380" s="166"/>
      <c r="S380" s="166"/>
      <c r="T380" s="167"/>
      <c r="AT380" s="161" t="s">
        <v>156</v>
      </c>
      <c r="AU380" s="161" t="s">
        <v>83</v>
      </c>
      <c r="AV380" s="13" t="s">
        <v>83</v>
      </c>
      <c r="AW380" s="13" t="s">
        <v>31</v>
      </c>
      <c r="AX380" s="13" t="s">
        <v>73</v>
      </c>
      <c r="AY380" s="161" t="s">
        <v>148</v>
      </c>
    </row>
    <row r="381" spans="2:51" s="13" customFormat="1" ht="10.199999999999999">
      <c r="B381" s="159"/>
      <c r="D381" s="160" t="s">
        <v>156</v>
      </c>
      <c r="E381" s="161" t="s">
        <v>1</v>
      </c>
      <c r="F381" s="162" t="s">
        <v>746</v>
      </c>
      <c r="H381" s="163">
        <v>1.8</v>
      </c>
      <c r="I381" s="164"/>
      <c r="L381" s="159"/>
      <c r="M381" s="165"/>
      <c r="N381" s="166"/>
      <c r="O381" s="166"/>
      <c r="P381" s="166"/>
      <c r="Q381" s="166"/>
      <c r="R381" s="166"/>
      <c r="S381" s="166"/>
      <c r="T381" s="167"/>
      <c r="AT381" s="161" t="s">
        <v>156</v>
      </c>
      <c r="AU381" s="161" t="s">
        <v>83</v>
      </c>
      <c r="AV381" s="13" t="s">
        <v>83</v>
      </c>
      <c r="AW381" s="13" t="s">
        <v>31</v>
      </c>
      <c r="AX381" s="13" t="s">
        <v>73</v>
      </c>
      <c r="AY381" s="161" t="s">
        <v>148</v>
      </c>
    </row>
    <row r="382" spans="2:51" s="13" customFormat="1" ht="10.199999999999999">
      <c r="B382" s="159"/>
      <c r="D382" s="160" t="s">
        <v>156</v>
      </c>
      <c r="E382" s="161" t="s">
        <v>1</v>
      </c>
      <c r="F382" s="162" t="s">
        <v>720</v>
      </c>
      <c r="H382" s="163">
        <v>27.5</v>
      </c>
      <c r="I382" s="164"/>
      <c r="L382" s="159"/>
      <c r="M382" s="165"/>
      <c r="N382" s="166"/>
      <c r="O382" s="166"/>
      <c r="P382" s="166"/>
      <c r="Q382" s="166"/>
      <c r="R382" s="166"/>
      <c r="S382" s="166"/>
      <c r="T382" s="167"/>
      <c r="AT382" s="161" t="s">
        <v>156</v>
      </c>
      <c r="AU382" s="161" t="s">
        <v>83</v>
      </c>
      <c r="AV382" s="13" t="s">
        <v>83</v>
      </c>
      <c r="AW382" s="13" t="s">
        <v>31</v>
      </c>
      <c r="AX382" s="13" t="s">
        <v>73</v>
      </c>
      <c r="AY382" s="161" t="s">
        <v>148</v>
      </c>
    </row>
    <row r="383" spans="2:51" s="13" customFormat="1" ht="10.199999999999999">
      <c r="B383" s="159"/>
      <c r="D383" s="160" t="s">
        <v>156</v>
      </c>
      <c r="E383" s="161" t="s">
        <v>1</v>
      </c>
      <c r="F383" s="162" t="s">
        <v>735</v>
      </c>
      <c r="H383" s="163">
        <v>25</v>
      </c>
      <c r="I383" s="164"/>
      <c r="L383" s="159"/>
      <c r="M383" s="165"/>
      <c r="N383" s="166"/>
      <c r="O383" s="166"/>
      <c r="P383" s="166"/>
      <c r="Q383" s="166"/>
      <c r="R383" s="166"/>
      <c r="S383" s="166"/>
      <c r="T383" s="167"/>
      <c r="AT383" s="161" t="s">
        <v>156</v>
      </c>
      <c r="AU383" s="161" t="s">
        <v>83</v>
      </c>
      <c r="AV383" s="13" t="s">
        <v>83</v>
      </c>
      <c r="AW383" s="13" t="s">
        <v>31</v>
      </c>
      <c r="AX383" s="13" t="s">
        <v>73</v>
      </c>
      <c r="AY383" s="161" t="s">
        <v>148</v>
      </c>
    </row>
    <row r="384" spans="2:51" s="14" customFormat="1" ht="10.199999999999999">
      <c r="B384" s="168"/>
      <c r="D384" s="160" t="s">
        <v>156</v>
      </c>
      <c r="E384" s="169" t="s">
        <v>1</v>
      </c>
      <c r="F384" s="170" t="s">
        <v>182</v>
      </c>
      <c r="H384" s="171">
        <v>1733.3999999999999</v>
      </c>
      <c r="I384" s="172"/>
      <c r="L384" s="168"/>
      <c r="M384" s="173"/>
      <c r="N384" s="174"/>
      <c r="O384" s="174"/>
      <c r="P384" s="174"/>
      <c r="Q384" s="174"/>
      <c r="R384" s="174"/>
      <c r="S384" s="174"/>
      <c r="T384" s="175"/>
      <c r="AT384" s="169" t="s">
        <v>156</v>
      </c>
      <c r="AU384" s="169" t="s">
        <v>83</v>
      </c>
      <c r="AV384" s="14" t="s">
        <v>154</v>
      </c>
      <c r="AW384" s="14" t="s">
        <v>31</v>
      </c>
      <c r="AX384" s="14" t="s">
        <v>81</v>
      </c>
      <c r="AY384" s="169" t="s">
        <v>148</v>
      </c>
    </row>
    <row r="385" spans="1:65" s="2" customFormat="1" ht="24.15" customHeight="1">
      <c r="A385" s="32"/>
      <c r="B385" s="144"/>
      <c r="C385" s="145" t="s">
        <v>541</v>
      </c>
      <c r="D385" s="145" t="s">
        <v>150</v>
      </c>
      <c r="E385" s="146" t="s">
        <v>750</v>
      </c>
      <c r="F385" s="147" t="s">
        <v>751</v>
      </c>
      <c r="G385" s="148" t="s">
        <v>205</v>
      </c>
      <c r="H385" s="149">
        <v>60</v>
      </c>
      <c r="I385" s="150"/>
      <c r="J385" s="151">
        <f>ROUND(I385*H385,2)</f>
        <v>0</v>
      </c>
      <c r="K385" s="152"/>
      <c r="L385" s="33"/>
      <c r="M385" s="153" t="s">
        <v>1</v>
      </c>
      <c r="N385" s="154" t="s">
        <v>38</v>
      </c>
      <c r="O385" s="58"/>
      <c r="P385" s="155">
        <f>O385*H385</f>
        <v>0</v>
      </c>
      <c r="Q385" s="155">
        <v>0.40869</v>
      </c>
      <c r="R385" s="155">
        <f>Q385*H385</f>
        <v>24.5214</v>
      </c>
      <c r="S385" s="155">
        <v>0</v>
      </c>
      <c r="T385" s="156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57" t="s">
        <v>154</v>
      </c>
      <c r="AT385" s="157" t="s">
        <v>150</v>
      </c>
      <c r="AU385" s="157" t="s">
        <v>83</v>
      </c>
      <c r="AY385" s="17" t="s">
        <v>148</v>
      </c>
      <c r="BE385" s="158">
        <f>IF(N385="základní",J385,0)</f>
        <v>0</v>
      </c>
      <c r="BF385" s="158">
        <f>IF(N385="snížená",J385,0)</f>
        <v>0</v>
      </c>
      <c r="BG385" s="158">
        <f>IF(N385="zákl. přenesená",J385,0)</f>
        <v>0</v>
      </c>
      <c r="BH385" s="158">
        <f>IF(N385="sníž. přenesená",J385,0)</f>
        <v>0</v>
      </c>
      <c r="BI385" s="158">
        <f>IF(N385="nulová",J385,0)</f>
        <v>0</v>
      </c>
      <c r="BJ385" s="17" t="s">
        <v>81</v>
      </c>
      <c r="BK385" s="158">
        <f>ROUND(I385*H385,2)</f>
        <v>0</v>
      </c>
      <c r="BL385" s="17" t="s">
        <v>154</v>
      </c>
      <c r="BM385" s="157" t="s">
        <v>752</v>
      </c>
    </row>
    <row r="386" spans="1:65" s="13" customFormat="1" ht="10.199999999999999">
      <c r="B386" s="159"/>
      <c r="D386" s="160" t="s">
        <v>156</v>
      </c>
      <c r="E386" s="161" t="s">
        <v>1</v>
      </c>
      <c r="F386" s="162" t="s">
        <v>720</v>
      </c>
      <c r="H386" s="163">
        <v>27.5</v>
      </c>
      <c r="I386" s="164"/>
      <c r="L386" s="159"/>
      <c r="M386" s="165"/>
      <c r="N386" s="166"/>
      <c r="O386" s="166"/>
      <c r="P386" s="166"/>
      <c r="Q386" s="166"/>
      <c r="R386" s="166"/>
      <c r="S386" s="166"/>
      <c r="T386" s="167"/>
      <c r="AT386" s="161" t="s">
        <v>156</v>
      </c>
      <c r="AU386" s="161" t="s">
        <v>83</v>
      </c>
      <c r="AV386" s="13" t="s">
        <v>83</v>
      </c>
      <c r="AW386" s="13" t="s">
        <v>31</v>
      </c>
      <c r="AX386" s="13" t="s">
        <v>73</v>
      </c>
      <c r="AY386" s="161" t="s">
        <v>148</v>
      </c>
    </row>
    <row r="387" spans="1:65" s="13" customFormat="1" ht="10.199999999999999">
      <c r="B387" s="159"/>
      <c r="D387" s="160" t="s">
        <v>156</v>
      </c>
      <c r="E387" s="161" t="s">
        <v>1</v>
      </c>
      <c r="F387" s="162" t="s">
        <v>720</v>
      </c>
      <c r="H387" s="163">
        <v>27.5</v>
      </c>
      <c r="I387" s="164"/>
      <c r="L387" s="159"/>
      <c r="M387" s="165"/>
      <c r="N387" s="166"/>
      <c r="O387" s="166"/>
      <c r="P387" s="166"/>
      <c r="Q387" s="166"/>
      <c r="R387" s="166"/>
      <c r="S387" s="166"/>
      <c r="T387" s="167"/>
      <c r="AT387" s="161" t="s">
        <v>156</v>
      </c>
      <c r="AU387" s="161" t="s">
        <v>83</v>
      </c>
      <c r="AV387" s="13" t="s">
        <v>83</v>
      </c>
      <c r="AW387" s="13" t="s">
        <v>31</v>
      </c>
      <c r="AX387" s="13" t="s">
        <v>73</v>
      </c>
      <c r="AY387" s="161" t="s">
        <v>148</v>
      </c>
    </row>
    <row r="388" spans="1:65" s="13" customFormat="1" ht="10.199999999999999">
      <c r="B388" s="159"/>
      <c r="D388" s="160" t="s">
        <v>156</v>
      </c>
      <c r="E388" s="161" t="s">
        <v>1</v>
      </c>
      <c r="F388" s="162" t="s">
        <v>721</v>
      </c>
      <c r="H388" s="163">
        <v>4.5</v>
      </c>
      <c r="I388" s="164"/>
      <c r="L388" s="159"/>
      <c r="M388" s="165"/>
      <c r="N388" s="166"/>
      <c r="O388" s="166"/>
      <c r="P388" s="166"/>
      <c r="Q388" s="166"/>
      <c r="R388" s="166"/>
      <c r="S388" s="166"/>
      <c r="T388" s="167"/>
      <c r="AT388" s="161" t="s">
        <v>156</v>
      </c>
      <c r="AU388" s="161" t="s">
        <v>83</v>
      </c>
      <c r="AV388" s="13" t="s">
        <v>83</v>
      </c>
      <c r="AW388" s="13" t="s">
        <v>31</v>
      </c>
      <c r="AX388" s="13" t="s">
        <v>73</v>
      </c>
      <c r="AY388" s="161" t="s">
        <v>148</v>
      </c>
    </row>
    <row r="389" spans="1:65" s="13" customFormat="1" ht="10.199999999999999">
      <c r="B389" s="159"/>
      <c r="D389" s="160" t="s">
        <v>156</v>
      </c>
      <c r="E389" s="161" t="s">
        <v>1</v>
      </c>
      <c r="F389" s="162" t="s">
        <v>722</v>
      </c>
      <c r="H389" s="163">
        <v>0.5</v>
      </c>
      <c r="I389" s="164"/>
      <c r="L389" s="159"/>
      <c r="M389" s="165"/>
      <c r="N389" s="166"/>
      <c r="O389" s="166"/>
      <c r="P389" s="166"/>
      <c r="Q389" s="166"/>
      <c r="R389" s="166"/>
      <c r="S389" s="166"/>
      <c r="T389" s="167"/>
      <c r="AT389" s="161" t="s">
        <v>156</v>
      </c>
      <c r="AU389" s="161" t="s">
        <v>83</v>
      </c>
      <c r="AV389" s="13" t="s">
        <v>83</v>
      </c>
      <c r="AW389" s="13" t="s">
        <v>31</v>
      </c>
      <c r="AX389" s="13" t="s">
        <v>73</v>
      </c>
      <c r="AY389" s="161" t="s">
        <v>148</v>
      </c>
    </row>
    <row r="390" spans="1:65" s="14" customFormat="1" ht="10.199999999999999">
      <c r="B390" s="168"/>
      <c r="D390" s="160" t="s">
        <v>156</v>
      </c>
      <c r="E390" s="169" t="s">
        <v>1</v>
      </c>
      <c r="F390" s="170" t="s">
        <v>182</v>
      </c>
      <c r="H390" s="171">
        <v>60</v>
      </c>
      <c r="I390" s="172"/>
      <c r="L390" s="168"/>
      <c r="M390" s="173"/>
      <c r="N390" s="174"/>
      <c r="O390" s="174"/>
      <c r="P390" s="174"/>
      <c r="Q390" s="174"/>
      <c r="R390" s="174"/>
      <c r="S390" s="174"/>
      <c r="T390" s="175"/>
      <c r="AT390" s="169" t="s">
        <v>156</v>
      </c>
      <c r="AU390" s="169" t="s">
        <v>83</v>
      </c>
      <c r="AV390" s="14" t="s">
        <v>154</v>
      </c>
      <c r="AW390" s="14" t="s">
        <v>31</v>
      </c>
      <c r="AX390" s="14" t="s">
        <v>81</v>
      </c>
      <c r="AY390" s="169" t="s">
        <v>148</v>
      </c>
    </row>
    <row r="391" spans="1:65" s="2" customFormat="1" ht="24.15" customHeight="1">
      <c r="A391" s="32"/>
      <c r="B391" s="144"/>
      <c r="C391" s="145" t="s">
        <v>753</v>
      </c>
      <c r="D391" s="145" t="s">
        <v>150</v>
      </c>
      <c r="E391" s="146" t="s">
        <v>754</v>
      </c>
      <c r="F391" s="147" t="s">
        <v>755</v>
      </c>
      <c r="G391" s="148" t="s">
        <v>205</v>
      </c>
      <c r="H391" s="149">
        <v>1733.4</v>
      </c>
      <c r="I391" s="150"/>
      <c r="J391" s="151">
        <f>ROUND(I391*H391,2)</f>
        <v>0</v>
      </c>
      <c r="K391" s="152"/>
      <c r="L391" s="33"/>
      <c r="M391" s="153" t="s">
        <v>1</v>
      </c>
      <c r="N391" s="154" t="s">
        <v>38</v>
      </c>
      <c r="O391" s="58"/>
      <c r="P391" s="155">
        <f>O391*H391</f>
        <v>0</v>
      </c>
      <c r="Q391" s="155">
        <v>6.5199999999999998E-3</v>
      </c>
      <c r="R391" s="155">
        <f>Q391*H391</f>
        <v>11.301768000000001</v>
      </c>
      <c r="S391" s="155">
        <v>0</v>
      </c>
      <c r="T391" s="156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57" t="s">
        <v>154</v>
      </c>
      <c r="AT391" s="157" t="s">
        <v>150</v>
      </c>
      <c r="AU391" s="157" t="s">
        <v>83</v>
      </c>
      <c r="AY391" s="17" t="s">
        <v>148</v>
      </c>
      <c r="BE391" s="158">
        <f>IF(N391="základní",J391,0)</f>
        <v>0</v>
      </c>
      <c r="BF391" s="158">
        <f>IF(N391="snížená",J391,0)</f>
        <v>0</v>
      </c>
      <c r="BG391" s="158">
        <f>IF(N391="zákl. přenesená",J391,0)</f>
        <v>0</v>
      </c>
      <c r="BH391" s="158">
        <f>IF(N391="sníž. přenesená",J391,0)</f>
        <v>0</v>
      </c>
      <c r="BI391" s="158">
        <f>IF(N391="nulová",J391,0)</f>
        <v>0</v>
      </c>
      <c r="BJ391" s="17" t="s">
        <v>81</v>
      </c>
      <c r="BK391" s="158">
        <f>ROUND(I391*H391,2)</f>
        <v>0</v>
      </c>
      <c r="BL391" s="17" t="s">
        <v>154</v>
      </c>
      <c r="BM391" s="157" t="s">
        <v>756</v>
      </c>
    </row>
    <row r="392" spans="1:65" s="13" customFormat="1" ht="10.199999999999999">
      <c r="B392" s="159"/>
      <c r="D392" s="160" t="s">
        <v>156</v>
      </c>
      <c r="E392" s="161" t="s">
        <v>1</v>
      </c>
      <c r="F392" s="162" t="s">
        <v>739</v>
      </c>
      <c r="H392" s="163">
        <v>324.5</v>
      </c>
      <c r="I392" s="164"/>
      <c r="L392" s="159"/>
      <c r="M392" s="165"/>
      <c r="N392" s="166"/>
      <c r="O392" s="166"/>
      <c r="P392" s="166"/>
      <c r="Q392" s="166"/>
      <c r="R392" s="166"/>
      <c r="S392" s="166"/>
      <c r="T392" s="167"/>
      <c r="AT392" s="161" t="s">
        <v>156</v>
      </c>
      <c r="AU392" s="161" t="s">
        <v>83</v>
      </c>
      <c r="AV392" s="13" t="s">
        <v>83</v>
      </c>
      <c r="AW392" s="13" t="s">
        <v>31</v>
      </c>
      <c r="AX392" s="13" t="s">
        <v>73</v>
      </c>
      <c r="AY392" s="161" t="s">
        <v>148</v>
      </c>
    </row>
    <row r="393" spans="1:65" s="13" customFormat="1" ht="10.199999999999999">
      <c r="B393" s="159"/>
      <c r="D393" s="160" t="s">
        <v>156</v>
      </c>
      <c r="E393" s="161" t="s">
        <v>1</v>
      </c>
      <c r="F393" s="162" t="s">
        <v>740</v>
      </c>
      <c r="H393" s="163">
        <v>19.799999999999997</v>
      </c>
      <c r="I393" s="164"/>
      <c r="L393" s="159"/>
      <c r="M393" s="165"/>
      <c r="N393" s="166"/>
      <c r="O393" s="166"/>
      <c r="P393" s="166"/>
      <c r="Q393" s="166"/>
      <c r="R393" s="166"/>
      <c r="S393" s="166"/>
      <c r="T393" s="167"/>
      <c r="AT393" s="161" t="s">
        <v>156</v>
      </c>
      <c r="AU393" s="161" t="s">
        <v>83</v>
      </c>
      <c r="AV393" s="13" t="s">
        <v>83</v>
      </c>
      <c r="AW393" s="13" t="s">
        <v>31</v>
      </c>
      <c r="AX393" s="13" t="s">
        <v>73</v>
      </c>
      <c r="AY393" s="161" t="s">
        <v>148</v>
      </c>
    </row>
    <row r="394" spans="1:65" s="13" customFormat="1" ht="10.199999999999999">
      <c r="B394" s="159"/>
      <c r="D394" s="160" t="s">
        <v>156</v>
      </c>
      <c r="E394" s="161" t="s">
        <v>1</v>
      </c>
      <c r="F394" s="162" t="s">
        <v>725</v>
      </c>
      <c r="H394" s="163">
        <v>6</v>
      </c>
      <c r="I394" s="164"/>
      <c r="L394" s="159"/>
      <c r="M394" s="165"/>
      <c r="N394" s="166"/>
      <c r="O394" s="166"/>
      <c r="P394" s="166"/>
      <c r="Q394" s="166"/>
      <c r="R394" s="166"/>
      <c r="S394" s="166"/>
      <c r="T394" s="167"/>
      <c r="AT394" s="161" t="s">
        <v>156</v>
      </c>
      <c r="AU394" s="161" t="s">
        <v>83</v>
      </c>
      <c r="AV394" s="13" t="s">
        <v>83</v>
      </c>
      <c r="AW394" s="13" t="s">
        <v>31</v>
      </c>
      <c r="AX394" s="13" t="s">
        <v>73</v>
      </c>
      <c r="AY394" s="161" t="s">
        <v>148</v>
      </c>
    </row>
    <row r="395" spans="1:65" s="13" customFormat="1" ht="10.199999999999999">
      <c r="B395" s="159"/>
      <c r="D395" s="160" t="s">
        <v>156</v>
      </c>
      <c r="E395" s="161" t="s">
        <v>1</v>
      </c>
      <c r="F395" s="162" t="s">
        <v>726</v>
      </c>
      <c r="H395" s="163">
        <v>6.25</v>
      </c>
      <c r="I395" s="164"/>
      <c r="L395" s="159"/>
      <c r="M395" s="165"/>
      <c r="N395" s="166"/>
      <c r="O395" s="166"/>
      <c r="P395" s="166"/>
      <c r="Q395" s="166"/>
      <c r="R395" s="166"/>
      <c r="S395" s="166"/>
      <c r="T395" s="167"/>
      <c r="AT395" s="161" t="s">
        <v>156</v>
      </c>
      <c r="AU395" s="161" t="s">
        <v>83</v>
      </c>
      <c r="AV395" s="13" t="s">
        <v>83</v>
      </c>
      <c r="AW395" s="13" t="s">
        <v>31</v>
      </c>
      <c r="AX395" s="13" t="s">
        <v>73</v>
      </c>
      <c r="AY395" s="161" t="s">
        <v>148</v>
      </c>
    </row>
    <row r="396" spans="1:65" s="13" customFormat="1" ht="10.199999999999999">
      <c r="B396" s="159"/>
      <c r="D396" s="160" t="s">
        <v>156</v>
      </c>
      <c r="E396" s="161" t="s">
        <v>1</v>
      </c>
      <c r="F396" s="162" t="s">
        <v>727</v>
      </c>
      <c r="H396" s="163">
        <v>11.2</v>
      </c>
      <c r="I396" s="164"/>
      <c r="L396" s="159"/>
      <c r="M396" s="165"/>
      <c r="N396" s="166"/>
      <c r="O396" s="166"/>
      <c r="P396" s="166"/>
      <c r="Q396" s="166"/>
      <c r="R396" s="166"/>
      <c r="S396" s="166"/>
      <c r="T396" s="167"/>
      <c r="AT396" s="161" t="s">
        <v>156</v>
      </c>
      <c r="AU396" s="161" t="s">
        <v>83</v>
      </c>
      <c r="AV396" s="13" t="s">
        <v>83</v>
      </c>
      <c r="AW396" s="13" t="s">
        <v>31</v>
      </c>
      <c r="AX396" s="13" t="s">
        <v>73</v>
      </c>
      <c r="AY396" s="161" t="s">
        <v>148</v>
      </c>
    </row>
    <row r="397" spans="1:65" s="13" customFormat="1" ht="10.199999999999999">
      <c r="B397" s="159"/>
      <c r="D397" s="160" t="s">
        <v>156</v>
      </c>
      <c r="E397" s="161" t="s">
        <v>1</v>
      </c>
      <c r="F397" s="162" t="s">
        <v>741</v>
      </c>
      <c r="H397" s="163">
        <v>660</v>
      </c>
      <c r="I397" s="164"/>
      <c r="L397" s="159"/>
      <c r="M397" s="165"/>
      <c r="N397" s="166"/>
      <c r="O397" s="166"/>
      <c r="P397" s="166"/>
      <c r="Q397" s="166"/>
      <c r="R397" s="166"/>
      <c r="S397" s="166"/>
      <c r="T397" s="167"/>
      <c r="AT397" s="161" t="s">
        <v>156</v>
      </c>
      <c r="AU397" s="161" t="s">
        <v>83</v>
      </c>
      <c r="AV397" s="13" t="s">
        <v>83</v>
      </c>
      <c r="AW397" s="13" t="s">
        <v>31</v>
      </c>
      <c r="AX397" s="13" t="s">
        <v>73</v>
      </c>
      <c r="AY397" s="161" t="s">
        <v>148</v>
      </c>
    </row>
    <row r="398" spans="1:65" s="13" customFormat="1" ht="10.199999999999999">
      <c r="B398" s="159"/>
      <c r="D398" s="160" t="s">
        <v>156</v>
      </c>
      <c r="E398" s="161" t="s">
        <v>1</v>
      </c>
      <c r="F398" s="162" t="s">
        <v>742</v>
      </c>
      <c r="H398" s="163">
        <v>445.5</v>
      </c>
      <c r="I398" s="164"/>
      <c r="L398" s="159"/>
      <c r="M398" s="165"/>
      <c r="N398" s="166"/>
      <c r="O398" s="166"/>
      <c r="P398" s="166"/>
      <c r="Q398" s="166"/>
      <c r="R398" s="166"/>
      <c r="S398" s="166"/>
      <c r="T398" s="167"/>
      <c r="AT398" s="161" t="s">
        <v>156</v>
      </c>
      <c r="AU398" s="161" t="s">
        <v>83</v>
      </c>
      <c r="AV398" s="13" t="s">
        <v>83</v>
      </c>
      <c r="AW398" s="13" t="s">
        <v>31</v>
      </c>
      <c r="AX398" s="13" t="s">
        <v>73</v>
      </c>
      <c r="AY398" s="161" t="s">
        <v>148</v>
      </c>
    </row>
    <row r="399" spans="1:65" s="13" customFormat="1" ht="10.199999999999999">
      <c r="B399" s="159"/>
      <c r="D399" s="160" t="s">
        <v>156</v>
      </c>
      <c r="E399" s="161" t="s">
        <v>1</v>
      </c>
      <c r="F399" s="162" t="s">
        <v>730</v>
      </c>
      <c r="H399" s="163">
        <v>2</v>
      </c>
      <c r="I399" s="164"/>
      <c r="L399" s="159"/>
      <c r="M399" s="165"/>
      <c r="N399" s="166"/>
      <c r="O399" s="166"/>
      <c r="P399" s="166"/>
      <c r="Q399" s="166"/>
      <c r="R399" s="166"/>
      <c r="S399" s="166"/>
      <c r="T399" s="167"/>
      <c r="AT399" s="161" t="s">
        <v>156</v>
      </c>
      <c r="AU399" s="161" t="s">
        <v>83</v>
      </c>
      <c r="AV399" s="13" t="s">
        <v>83</v>
      </c>
      <c r="AW399" s="13" t="s">
        <v>31</v>
      </c>
      <c r="AX399" s="13" t="s">
        <v>73</v>
      </c>
      <c r="AY399" s="161" t="s">
        <v>148</v>
      </c>
    </row>
    <row r="400" spans="1:65" s="13" customFormat="1" ht="10.199999999999999">
      <c r="B400" s="159"/>
      <c r="D400" s="160" t="s">
        <v>156</v>
      </c>
      <c r="E400" s="161" t="s">
        <v>1</v>
      </c>
      <c r="F400" s="162" t="s">
        <v>731</v>
      </c>
      <c r="H400" s="163">
        <v>12.5</v>
      </c>
      <c r="I400" s="164"/>
      <c r="L400" s="159"/>
      <c r="M400" s="165"/>
      <c r="N400" s="166"/>
      <c r="O400" s="166"/>
      <c r="P400" s="166"/>
      <c r="Q400" s="166"/>
      <c r="R400" s="166"/>
      <c r="S400" s="166"/>
      <c r="T400" s="167"/>
      <c r="AT400" s="161" t="s">
        <v>156</v>
      </c>
      <c r="AU400" s="161" t="s">
        <v>83</v>
      </c>
      <c r="AV400" s="13" t="s">
        <v>83</v>
      </c>
      <c r="AW400" s="13" t="s">
        <v>31</v>
      </c>
      <c r="AX400" s="13" t="s">
        <v>73</v>
      </c>
      <c r="AY400" s="161" t="s">
        <v>148</v>
      </c>
    </row>
    <row r="401" spans="1:65" s="13" customFormat="1" ht="10.199999999999999">
      <c r="B401" s="159"/>
      <c r="D401" s="160" t="s">
        <v>156</v>
      </c>
      <c r="E401" s="161" t="s">
        <v>1</v>
      </c>
      <c r="F401" s="162" t="s">
        <v>743</v>
      </c>
      <c r="H401" s="163">
        <v>93.6</v>
      </c>
      <c r="I401" s="164"/>
      <c r="L401" s="159"/>
      <c r="M401" s="165"/>
      <c r="N401" s="166"/>
      <c r="O401" s="166"/>
      <c r="P401" s="166"/>
      <c r="Q401" s="166"/>
      <c r="R401" s="166"/>
      <c r="S401" s="166"/>
      <c r="T401" s="167"/>
      <c r="AT401" s="161" t="s">
        <v>156</v>
      </c>
      <c r="AU401" s="161" t="s">
        <v>83</v>
      </c>
      <c r="AV401" s="13" t="s">
        <v>83</v>
      </c>
      <c r="AW401" s="13" t="s">
        <v>31</v>
      </c>
      <c r="AX401" s="13" t="s">
        <v>73</v>
      </c>
      <c r="AY401" s="161" t="s">
        <v>148</v>
      </c>
    </row>
    <row r="402" spans="1:65" s="13" customFormat="1" ht="10.199999999999999">
      <c r="B402" s="159"/>
      <c r="D402" s="160" t="s">
        <v>156</v>
      </c>
      <c r="E402" s="161" t="s">
        <v>1</v>
      </c>
      <c r="F402" s="162" t="s">
        <v>744</v>
      </c>
      <c r="H402" s="163">
        <v>87.75</v>
      </c>
      <c r="I402" s="164"/>
      <c r="L402" s="159"/>
      <c r="M402" s="165"/>
      <c r="N402" s="166"/>
      <c r="O402" s="166"/>
      <c r="P402" s="166"/>
      <c r="Q402" s="166"/>
      <c r="R402" s="166"/>
      <c r="S402" s="166"/>
      <c r="T402" s="167"/>
      <c r="AT402" s="161" t="s">
        <v>156</v>
      </c>
      <c r="AU402" s="161" t="s">
        <v>83</v>
      </c>
      <c r="AV402" s="13" t="s">
        <v>83</v>
      </c>
      <c r="AW402" s="13" t="s">
        <v>31</v>
      </c>
      <c r="AX402" s="13" t="s">
        <v>73</v>
      </c>
      <c r="AY402" s="161" t="s">
        <v>148</v>
      </c>
    </row>
    <row r="403" spans="1:65" s="13" customFormat="1" ht="10.199999999999999">
      <c r="B403" s="159"/>
      <c r="D403" s="160" t="s">
        <v>156</v>
      </c>
      <c r="E403" s="161" t="s">
        <v>1</v>
      </c>
      <c r="F403" s="162" t="s">
        <v>745</v>
      </c>
      <c r="H403" s="163">
        <v>10</v>
      </c>
      <c r="I403" s="164"/>
      <c r="L403" s="159"/>
      <c r="M403" s="165"/>
      <c r="N403" s="166"/>
      <c r="O403" s="166"/>
      <c r="P403" s="166"/>
      <c r="Q403" s="166"/>
      <c r="R403" s="166"/>
      <c r="S403" s="166"/>
      <c r="T403" s="167"/>
      <c r="AT403" s="161" t="s">
        <v>156</v>
      </c>
      <c r="AU403" s="161" t="s">
        <v>83</v>
      </c>
      <c r="AV403" s="13" t="s">
        <v>83</v>
      </c>
      <c r="AW403" s="13" t="s">
        <v>31</v>
      </c>
      <c r="AX403" s="13" t="s">
        <v>73</v>
      </c>
      <c r="AY403" s="161" t="s">
        <v>148</v>
      </c>
    </row>
    <row r="404" spans="1:65" s="13" customFormat="1" ht="10.199999999999999">
      <c r="B404" s="159"/>
      <c r="D404" s="160" t="s">
        <v>156</v>
      </c>
      <c r="E404" s="161" t="s">
        <v>1</v>
      </c>
      <c r="F404" s="162" t="s">
        <v>746</v>
      </c>
      <c r="H404" s="163">
        <v>1.8</v>
      </c>
      <c r="I404" s="164"/>
      <c r="L404" s="159"/>
      <c r="M404" s="165"/>
      <c r="N404" s="166"/>
      <c r="O404" s="166"/>
      <c r="P404" s="166"/>
      <c r="Q404" s="166"/>
      <c r="R404" s="166"/>
      <c r="S404" s="166"/>
      <c r="T404" s="167"/>
      <c r="AT404" s="161" t="s">
        <v>156</v>
      </c>
      <c r="AU404" s="161" t="s">
        <v>83</v>
      </c>
      <c r="AV404" s="13" t="s">
        <v>83</v>
      </c>
      <c r="AW404" s="13" t="s">
        <v>31</v>
      </c>
      <c r="AX404" s="13" t="s">
        <v>73</v>
      </c>
      <c r="AY404" s="161" t="s">
        <v>148</v>
      </c>
    </row>
    <row r="405" spans="1:65" s="13" customFormat="1" ht="10.199999999999999">
      <c r="B405" s="159"/>
      <c r="D405" s="160" t="s">
        <v>156</v>
      </c>
      <c r="E405" s="161" t="s">
        <v>1</v>
      </c>
      <c r="F405" s="162" t="s">
        <v>720</v>
      </c>
      <c r="H405" s="163">
        <v>27.5</v>
      </c>
      <c r="I405" s="164"/>
      <c r="L405" s="159"/>
      <c r="M405" s="165"/>
      <c r="N405" s="166"/>
      <c r="O405" s="166"/>
      <c r="P405" s="166"/>
      <c r="Q405" s="166"/>
      <c r="R405" s="166"/>
      <c r="S405" s="166"/>
      <c r="T405" s="167"/>
      <c r="AT405" s="161" t="s">
        <v>156</v>
      </c>
      <c r="AU405" s="161" t="s">
        <v>83</v>
      </c>
      <c r="AV405" s="13" t="s">
        <v>83</v>
      </c>
      <c r="AW405" s="13" t="s">
        <v>31</v>
      </c>
      <c r="AX405" s="13" t="s">
        <v>73</v>
      </c>
      <c r="AY405" s="161" t="s">
        <v>148</v>
      </c>
    </row>
    <row r="406" spans="1:65" s="13" customFormat="1" ht="10.199999999999999">
      <c r="B406" s="159"/>
      <c r="D406" s="160" t="s">
        <v>156</v>
      </c>
      <c r="E406" s="161" t="s">
        <v>1</v>
      </c>
      <c r="F406" s="162" t="s">
        <v>735</v>
      </c>
      <c r="H406" s="163">
        <v>25</v>
      </c>
      <c r="I406" s="164"/>
      <c r="L406" s="159"/>
      <c r="M406" s="165"/>
      <c r="N406" s="166"/>
      <c r="O406" s="166"/>
      <c r="P406" s="166"/>
      <c r="Q406" s="166"/>
      <c r="R406" s="166"/>
      <c r="S406" s="166"/>
      <c r="T406" s="167"/>
      <c r="AT406" s="161" t="s">
        <v>156</v>
      </c>
      <c r="AU406" s="161" t="s">
        <v>83</v>
      </c>
      <c r="AV406" s="13" t="s">
        <v>83</v>
      </c>
      <c r="AW406" s="13" t="s">
        <v>31</v>
      </c>
      <c r="AX406" s="13" t="s">
        <v>73</v>
      </c>
      <c r="AY406" s="161" t="s">
        <v>148</v>
      </c>
    </row>
    <row r="407" spans="1:65" s="14" customFormat="1" ht="10.199999999999999">
      <c r="B407" s="168"/>
      <c r="D407" s="160" t="s">
        <v>156</v>
      </c>
      <c r="E407" s="169" t="s">
        <v>1</v>
      </c>
      <c r="F407" s="170" t="s">
        <v>182</v>
      </c>
      <c r="H407" s="171">
        <v>1733.3999999999999</v>
      </c>
      <c r="I407" s="172"/>
      <c r="L407" s="168"/>
      <c r="M407" s="173"/>
      <c r="N407" s="174"/>
      <c r="O407" s="174"/>
      <c r="P407" s="174"/>
      <c r="Q407" s="174"/>
      <c r="R407" s="174"/>
      <c r="S407" s="174"/>
      <c r="T407" s="175"/>
      <c r="AT407" s="169" t="s">
        <v>156</v>
      </c>
      <c r="AU407" s="169" t="s">
        <v>83</v>
      </c>
      <c r="AV407" s="14" t="s">
        <v>154</v>
      </c>
      <c r="AW407" s="14" t="s">
        <v>31</v>
      </c>
      <c r="AX407" s="14" t="s">
        <v>81</v>
      </c>
      <c r="AY407" s="169" t="s">
        <v>148</v>
      </c>
    </row>
    <row r="408" spans="1:65" s="2" customFormat="1" ht="24.15" customHeight="1">
      <c r="A408" s="32"/>
      <c r="B408" s="144"/>
      <c r="C408" s="145" t="s">
        <v>757</v>
      </c>
      <c r="D408" s="145" t="s">
        <v>150</v>
      </c>
      <c r="E408" s="146" t="s">
        <v>758</v>
      </c>
      <c r="F408" s="147" t="s">
        <v>759</v>
      </c>
      <c r="G408" s="148" t="s">
        <v>205</v>
      </c>
      <c r="H408" s="149">
        <v>1733.4</v>
      </c>
      <c r="I408" s="150"/>
      <c r="J408" s="151">
        <f>ROUND(I408*H408,2)</f>
        <v>0</v>
      </c>
      <c r="K408" s="152"/>
      <c r="L408" s="33"/>
      <c r="M408" s="153" t="s">
        <v>1</v>
      </c>
      <c r="N408" s="154" t="s">
        <v>38</v>
      </c>
      <c r="O408" s="58"/>
      <c r="P408" s="155">
        <f>O408*H408</f>
        <v>0</v>
      </c>
      <c r="Q408" s="155">
        <v>5.1000000000000004E-4</v>
      </c>
      <c r="R408" s="155">
        <f>Q408*H408</f>
        <v>0.8840340000000001</v>
      </c>
      <c r="S408" s="155">
        <v>0</v>
      </c>
      <c r="T408" s="156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57" t="s">
        <v>154</v>
      </c>
      <c r="AT408" s="157" t="s">
        <v>150</v>
      </c>
      <c r="AU408" s="157" t="s">
        <v>83</v>
      </c>
      <c r="AY408" s="17" t="s">
        <v>148</v>
      </c>
      <c r="BE408" s="158">
        <f>IF(N408="základní",J408,0)</f>
        <v>0</v>
      </c>
      <c r="BF408" s="158">
        <f>IF(N408="snížená",J408,0)</f>
        <v>0</v>
      </c>
      <c r="BG408" s="158">
        <f>IF(N408="zákl. přenesená",J408,0)</f>
        <v>0</v>
      </c>
      <c r="BH408" s="158">
        <f>IF(N408="sníž. přenesená",J408,0)</f>
        <v>0</v>
      </c>
      <c r="BI408" s="158">
        <f>IF(N408="nulová",J408,0)</f>
        <v>0</v>
      </c>
      <c r="BJ408" s="17" t="s">
        <v>81</v>
      </c>
      <c r="BK408" s="158">
        <f>ROUND(I408*H408,2)</f>
        <v>0</v>
      </c>
      <c r="BL408" s="17" t="s">
        <v>154</v>
      </c>
      <c r="BM408" s="157" t="s">
        <v>760</v>
      </c>
    </row>
    <row r="409" spans="1:65" s="13" customFormat="1" ht="10.199999999999999">
      <c r="B409" s="159"/>
      <c r="D409" s="160" t="s">
        <v>156</v>
      </c>
      <c r="E409" s="161" t="s">
        <v>1</v>
      </c>
      <c r="F409" s="162" t="s">
        <v>739</v>
      </c>
      <c r="H409" s="163">
        <v>324.5</v>
      </c>
      <c r="I409" s="164"/>
      <c r="L409" s="159"/>
      <c r="M409" s="165"/>
      <c r="N409" s="166"/>
      <c r="O409" s="166"/>
      <c r="P409" s="166"/>
      <c r="Q409" s="166"/>
      <c r="R409" s="166"/>
      <c r="S409" s="166"/>
      <c r="T409" s="167"/>
      <c r="AT409" s="161" t="s">
        <v>156</v>
      </c>
      <c r="AU409" s="161" t="s">
        <v>83</v>
      </c>
      <c r="AV409" s="13" t="s">
        <v>83</v>
      </c>
      <c r="AW409" s="13" t="s">
        <v>31</v>
      </c>
      <c r="AX409" s="13" t="s">
        <v>73</v>
      </c>
      <c r="AY409" s="161" t="s">
        <v>148</v>
      </c>
    </row>
    <row r="410" spans="1:65" s="13" customFormat="1" ht="10.199999999999999">
      <c r="B410" s="159"/>
      <c r="D410" s="160" t="s">
        <v>156</v>
      </c>
      <c r="E410" s="161" t="s">
        <v>1</v>
      </c>
      <c r="F410" s="162" t="s">
        <v>740</v>
      </c>
      <c r="H410" s="163">
        <v>19.799999999999997</v>
      </c>
      <c r="I410" s="164"/>
      <c r="L410" s="159"/>
      <c r="M410" s="165"/>
      <c r="N410" s="166"/>
      <c r="O410" s="166"/>
      <c r="P410" s="166"/>
      <c r="Q410" s="166"/>
      <c r="R410" s="166"/>
      <c r="S410" s="166"/>
      <c r="T410" s="167"/>
      <c r="AT410" s="161" t="s">
        <v>156</v>
      </c>
      <c r="AU410" s="161" t="s">
        <v>83</v>
      </c>
      <c r="AV410" s="13" t="s">
        <v>83</v>
      </c>
      <c r="AW410" s="13" t="s">
        <v>31</v>
      </c>
      <c r="AX410" s="13" t="s">
        <v>73</v>
      </c>
      <c r="AY410" s="161" t="s">
        <v>148</v>
      </c>
    </row>
    <row r="411" spans="1:65" s="13" customFormat="1" ht="10.199999999999999">
      <c r="B411" s="159"/>
      <c r="D411" s="160" t="s">
        <v>156</v>
      </c>
      <c r="E411" s="161" t="s">
        <v>1</v>
      </c>
      <c r="F411" s="162" t="s">
        <v>725</v>
      </c>
      <c r="H411" s="163">
        <v>6</v>
      </c>
      <c r="I411" s="164"/>
      <c r="L411" s="159"/>
      <c r="M411" s="165"/>
      <c r="N411" s="166"/>
      <c r="O411" s="166"/>
      <c r="P411" s="166"/>
      <c r="Q411" s="166"/>
      <c r="R411" s="166"/>
      <c r="S411" s="166"/>
      <c r="T411" s="167"/>
      <c r="AT411" s="161" t="s">
        <v>156</v>
      </c>
      <c r="AU411" s="161" t="s">
        <v>83</v>
      </c>
      <c r="AV411" s="13" t="s">
        <v>83</v>
      </c>
      <c r="AW411" s="13" t="s">
        <v>31</v>
      </c>
      <c r="AX411" s="13" t="s">
        <v>73</v>
      </c>
      <c r="AY411" s="161" t="s">
        <v>148</v>
      </c>
    </row>
    <row r="412" spans="1:65" s="13" customFormat="1" ht="10.199999999999999">
      <c r="B412" s="159"/>
      <c r="D412" s="160" t="s">
        <v>156</v>
      </c>
      <c r="E412" s="161" t="s">
        <v>1</v>
      </c>
      <c r="F412" s="162" t="s">
        <v>726</v>
      </c>
      <c r="H412" s="163">
        <v>6.25</v>
      </c>
      <c r="I412" s="164"/>
      <c r="L412" s="159"/>
      <c r="M412" s="165"/>
      <c r="N412" s="166"/>
      <c r="O412" s="166"/>
      <c r="P412" s="166"/>
      <c r="Q412" s="166"/>
      <c r="R412" s="166"/>
      <c r="S412" s="166"/>
      <c r="T412" s="167"/>
      <c r="AT412" s="161" t="s">
        <v>156</v>
      </c>
      <c r="AU412" s="161" t="s">
        <v>83</v>
      </c>
      <c r="AV412" s="13" t="s">
        <v>83</v>
      </c>
      <c r="AW412" s="13" t="s">
        <v>31</v>
      </c>
      <c r="AX412" s="13" t="s">
        <v>73</v>
      </c>
      <c r="AY412" s="161" t="s">
        <v>148</v>
      </c>
    </row>
    <row r="413" spans="1:65" s="13" customFormat="1" ht="10.199999999999999">
      <c r="B413" s="159"/>
      <c r="D413" s="160" t="s">
        <v>156</v>
      </c>
      <c r="E413" s="161" t="s">
        <v>1</v>
      </c>
      <c r="F413" s="162" t="s">
        <v>727</v>
      </c>
      <c r="H413" s="163">
        <v>11.2</v>
      </c>
      <c r="I413" s="164"/>
      <c r="L413" s="159"/>
      <c r="M413" s="165"/>
      <c r="N413" s="166"/>
      <c r="O413" s="166"/>
      <c r="P413" s="166"/>
      <c r="Q413" s="166"/>
      <c r="R413" s="166"/>
      <c r="S413" s="166"/>
      <c r="T413" s="167"/>
      <c r="AT413" s="161" t="s">
        <v>156</v>
      </c>
      <c r="AU413" s="161" t="s">
        <v>83</v>
      </c>
      <c r="AV413" s="13" t="s">
        <v>83</v>
      </c>
      <c r="AW413" s="13" t="s">
        <v>31</v>
      </c>
      <c r="AX413" s="13" t="s">
        <v>73</v>
      </c>
      <c r="AY413" s="161" t="s">
        <v>148</v>
      </c>
    </row>
    <row r="414" spans="1:65" s="13" customFormat="1" ht="10.199999999999999">
      <c r="B414" s="159"/>
      <c r="D414" s="160" t="s">
        <v>156</v>
      </c>
      <c r="E414" s="161" t="s">
        <v>1</v>
      </c>
      <c r="F414" s="162" t="s">
        <v>741</v>
      </c>
      <c r="H414" s="163">
        <v>660</v>
      </c>
      <c r="I414" s="164"/>
      <c r="L414" s="159"/>
      <c r="M414" s="165"/>
      <c r="N414" s="166"/>
      <c r="O414" s="166"/>
      <c r="P414" s="166"/>
      <c r="Q414" s="166"/>
      <c r="R414" s="166"/>
      <c r="S414" s="166"/>
      <c r="T414" s="167"/>
      <c r="AT414" s="161" t="s">
        <v>156</v>
      </c>
      <c r="AU414" s="161" t="s">
        <v>83</v>
      </c>
      <c r="AV414" s="13" t="s">
        <v>83</v>
      </c>
      <c r="AW414" s="13" t="s">
        <v>31</v>
      </c>
      <c r="AX414" s="13" t="s">
        <v>73</v>
      </c>
      <c r="AY414" s="161" t="s">
        <v>148</v>
      </c>
    </row>
    <row r="415" spans="1:65" s="13" customFormat="1" ht="10.199999999999999">
      <c r="B415" s="159"/>
      <c r="D415" s="160" t="s">
        <v>156</v>
      </c>
      <c r="E415" s="161" t="s">
        <v>1</v>
      </c>
      <c r="F415" s="162" t="s">
        <v>742</v>
      </c>
      <c r="H415" s="163">
        <v>445.5</v>
      </c>
      <c r="I415" s="164"/>
      <c r="L415" s="159"/>
      <c r="M415" s="165"/>
      <c r="N415" s="166"/>
      <c r="O415" s="166"/>
      <c r="P415" s="166"/>
      <c r="Q415" s="166"/>
      <c r="R415" s="166"/>
      <c r="S415" s="166"/>
      <c r="T415" s="167"/>
      <c r="AT415" s="161" t="s">
        <v>156</v>
      </c>
      <c r="AU415" s="161" t="s">
        <v>83</v>
      </c>
      <c r="AV415" s="13" t="s">
        <v>83</v>
      </c>
      <c r="AW415" s="13" t="s">
        <v>31</v>
      </c>
      <c r="AX415" s="13" t="s">
        <v>73</v>
      </c>
      <c r="AY415" s="161" t="s">
        <v>148</v>
      </c>
    </row>
    <row r="416" spans="1:65" s="13" customFormat="1" ht="10.199999999999999">
      <c r="B416" s="159"/>
      <c r="D416" s="160" t="s">
        <v>156</v>
      </c>
      <c r="E416" s="161" t="s">
        <v>1</v>
      </c>
      <c r="F416" s="162" t="s">
        <v>730</v>
      </c>
      <c r="H416" s="163">
        <v>2</v>
      </c>
      <c r="I416" s="164"/>
      <c r="L416" s="159"/>
      <c r="M416" s="165"/>
      <c r="N416" s="166"/>
      <c r="O416" s="166"/>
      <c r="P416" s="166"/>
      <c r="Q416" s="166"/>
      <c r="R416" s="166"/>
      <c r="S416" s="166"/>
      <c r="T416" s="167"/>
      <c r="AT416" s="161" t="s">
        <v>156</v>
      </c>
      <c r="AU416" s="161" t="s">
        <v>83</v>
      </c>
      <c r="AV416" s="13" t="s">
        <v>83</v>
      </c>
      <c r="AW416" s="13" t="s">
        <v>31</v>
      </c>
      <c r="AX416" s="13" t="s">
        <v>73</v>
      </c>
      <c r="AY416" s="161" t="s">
        <v>148</v>
      </c>
    </row>
    <row r="417" spans="1:65" s="13" customFormat="1" ht="10.199999999999999">
      <c r="B417" s="159"/>
      <c r="D417" s="160" t="s">
        <v>156</v>
      </c>
      <c r="E417" s="161" t="s">
        <v>1</v>
      </c>
      <c r="F417" s="162" t="s">
        <v>731</v>
      </c>
      <c r="H417" s="163">
        <v>12.5</v>
      </c>
      <c r="I417" s="164"/>
      <c r="L417" s="159"/>
      <c r="M417" s="165"/>
      <c r="N417" s="166"/>
      <c r="O417" s="166"/>
      <c r="P417" s="166"/>
      <c r="Q417" s="166"/>
      <c r="R417" s="166"/>
      <c r="S417" s="166"/>
      <c r="T417" s="167"/>
      <c r="AT417" s="161" t="s">
        <v>156</v>
      </c>
      <c r="AU417" s="161" t="s">
        <v>83</v>
      </c>
      <c r="AV417" s="13" t="s">
        <v>83</v>
      </c>
      <c r="AW417" s="13" t="s">
        <v>31</v>
      </c>
      <c r="AX417" s="13" t="s">
        <v>73</v>
      </c>
      <c r="AY417" s="161" t="s">
        <v>148</v>
      </c>
    </row>
    <row r="418" spans="1:65" s="13" customFormat="1" ht="10.199999999999999">
      <c r="B418" s="159"/>
      <c r="D418" s="160" t="s">
        <v>156</v>
      </c>
      <c r="E418" s="161" t="s">
        <v>1</v>
      </c>
      <c r="F418" s="162" t="s">
        <v>743</v>
      </c>
      <c r="H418" s="163">
        <v>93.6</v>
      </c>
      <c r="I418" s="164"/>
      <c r="L418" s="159"/>
      <c r="M418" s="165"/>
      <c r="N418" s="166"/>
      <c r="O418" s="166"/>
      <c r="P418" s="166"/>
      <c r="Q418" s="166"/>
      <c r="R418" s="166"/>
      <c r="S418" s="166"/>
      <c r="T418" s="167"/>
      <c r="AT418" s="161" t="s">
        <v>156</v>
      </c>
      <c r="AU418" s="161" t="s">
        <v>83</v>
      </c>
      <c r="AV418" s="13" t="s">
        <v>83</v>
      </c>
      <c r="AW418" s="13" t="s">
        <v>31</v>
      </c>
      <c r="AX418" s="13" t="s">
        <v>73</v>
      </c>
      <c r="AY418" s="161" t="s">
        <v>148</v>
      </c>
    </row>
    <row r="419" spans="1:65" s="13" customFormat="1" ht="10.199999999999999">
      <c r="B419" s="159"/>
      <c r="D419" s="160" t="s">
        <v>156</v>
      </c>
      <c r="E419" s="161" t="s">
        <v>1</v>
      </c>
      <c r="F419" s="162" t="s">
        <v>744</v>
      </c>
      <c r="H419" s="163">
        <v>87.75</v>
      </c>
      <c r="I419" s="164"/>
      <c r="L419" s="159"/>
      <c r="M419" s="165"/>
      <c r="N419" s="166"/>
      <c r="O419" s="166"/>
      <c r="P419" s="166"/>
      <c r="Q419" s="166"/>
      <c r="R419" s="166"/>
      <c r="S419" s="166"/>
      <c r="T419" s="167"/>
      <c r="AT419" s="161" t="s">
        <v>156</v>
      </c>
      <c r="AU419" s="161" t="s">
        <v>83</v>
      </c>
      <c r="AV419" s="13" t="s">
        <v>83</v>
      </c>
      <c r="AW419" s="13" t="s">
        <v>31</v>
      </c>
      <c r="AX419" s="13" t="s">
        <v>73</v>
      </c>
      <c r="AY419" s="161" t="s">
        <v>148</v>
      </c>
    </row>
    <row r="420" spans="1:65" s="13" customFormat="1" ht="10.199999999999999">
      <c r="B420" s="159"/>
      <c r="D420" s="160" t="s">
        <v>156</v>
      </c>
      <c r="E420" s="161" t="s">
        <v>1</v>
      </c>
      <c r="F420" s="162" t="s">
        <v>745</v>
      </c>
      <c r="H420" s="163">
        <v>10</v>
      </c>
      <c r="I420" s="164"/>
      <c r="L420" s="159"/>
      <c r="M420" s="165"/>
      <c r="N420" s="166"/>
      <c r="O420" s="166"/>
      <c r="P420" s="166"/>
      <c r="Q420" s="166"/>
      <c r="R420" s="166"/>
      <c r="S420" s="166"/>
      <c r="T420" s="167"/>
      <c r="AT420" s="161" t="s">
        <v>156</v>
      </c>
      <c r="AU420" s="161" t="s">
        <v>83</v>
      </c>
      <c r="AV420" s="13" t="s">
        <v>83</v>
      </c>
      <c r="AW420" s="13" t="s">
        <v>31</v>
      </c>
      <c r="AX420" s="13" t="s">
        <v>73</v>
      </c>
      <c r="AY420" s="161" t="s">
        <v>148</v>
      </c>
    </row>
    <row r="421" spans="1:65" s="13" customFormat="1" ht="10.199999999999999">
      <c r="B421" s="159"/>
      <c r="D421" s="160" t="s">
        <v>156</v>
      </c>
      <c r="E421" s="161" t="s">
        <v>1</v>
      </c>
      <c r="F421" s="162" t="s">
        <v>746</v>
      </c>
      <c r="H421" s="163">
        <v>1.8</v>
      </c>
      <c r="I421" s="164"/>
      <c r="L421" s="159"/>
      <c r="M421" s="165"/>
      <c r="N421" s="166"/>
      <c r="O421" s="166"/>
      <c r="P421" s="166"/>
      <c r="Q421" s="166"/>
      <c r="R421" s="166"/>
      <c r="S421" s="166"/>
      <c r="T421" s="167"/>
      <c r="AT421" s="161" t="s">
        <v>156</v>
      </c>
      <c r="AU421" s="161" t="s">
        <v>83</v>
      </c>
      <c r="AV421" s="13" t="s">
        <v>83</v>
      </c>
      <c r="AW421" s="13" t="s">
        <v>31</v>
      </c>
      <c r="AX421" s="13" t="s">
        <v>73</v>
      </c>
      <c r="AY421" s="161" t="s">
        <v>148</v>
      </c>
    </row>
    <row r="422" spans="1:65" s="13" customFormat="1" ht="10.199999999999999">
      <c r="B422" s="159"/>
      <c r="D422" s="160" t="s">
        <v>156</v>
      </c>
      <c r="E422" s="161" t="s">
        <v>1</v>
      </c>
      <c r="F422" s="162" t="s">
        <v>720</v>
      </c>
      <c r="H422" s="163">
        <v>27.5</v>
      </c>
      <c r="I422" s="164"/>
      <c r="L422" s="159"/>
      <c r="M422" s="165"/>
      <c r="N422" s="166"/>
      <c r="O422" s="166"/>
      <c r="P422" s="166"/>
      <c r="Q422" s="166"/>
      <c r="R422" s="166"/>
      <c r="S422" s="166"/>
      <c r="T422" s="167"/>
      <c r="AT422" s="161" t="s">
        <v>156</v>
      </c>
      <c r="AU422" s="161" t="s">
        <v>83</v>
      </c>
      <c r="AV422" s="13" t="s">
        <v>83</v>
      </c>
      <c r="AW422" s="13" t="s">
        <v>31</v>
      </c>
      <c r="AX422" s="13" t="s">
        <v>73</v>
      </c>
      <c r="AY422" s="161" t="s">
        <v>148</v>
      </c>
    </row>
    <row r="423" spans="1:65" s="13" customFormat="1" ht="10.199999999999999">
      <c r="B423" s="159"/>
      <c r="D423" s="160" t="s">
        <v>156</v>
      </c>
      <c r="E423" s="161" t="s">
        <v>1</v>
      </c>
      <c r="F423" s="162" t="s">
        <v>735</v>
      </c>
      <c r="H423" s="163">
        <v>25</v>
      </c>
      <c r="I423" s="164"/>
      <c r="L423" s="159"/>
      <c r="M423" s="165"/>
      <c r="N423" s="166"/>
      <c r="O423" s="166"/>
      <c r="P423" s="166"/>
      <c r="Q423" s="166"/>
      <c r="R423" s="166"/>
      <c r="S423" s="166"/>
      <c r="T423" s="167"/>
      <c r="AT423" s="161" t="s">
        <v>156</v>
      </c>
      <c r="AU423" s="161" t="s">
        <v>83</v>
      </c>
      <c r="AV423" s="13" t="s">
        <v>83</v>
      </c>
      <c r="AW423" s="13" t="s">
        <v>31</v>
      </c>
      <c r="AX423" s="13" t="s">
        <v>73</v>
      </c>
      <c r="AY423" s="161" t="s">
        <v>148</v>
      </c>
    </row>
    <row r="424" spans="1:65" s="14" customFormat="1" ht="10.199999999999999">
      <c r="B424" s="168"/>
      <c r="D424" s="160" t="s">
        <v>156</v>
      </c>
      <c r="E424" s="169" t="s">
        <v>1</v>
      </c>
      <c r="F424" s="170" t="s">
        <v>182</v>
      </c>
      <c r="H424" s="171">
        <v>1733.3999999999999</v>
      </c>
      <c r="I424" s="172"/>
      <c r="L424" s="168"/>
      <c r="M424" s="173"/>
      <c r="N424" s="174"/>
      <c r="O424" s="174"/>
      <c r="P424" s="174"/>
      <c r="Q424" s="174"/>
      <c r="R424" s="174"/>
      <c r="S424" s="174"/>
      <c r="T424" s="175"/>
      <c r="AT424" s="169" t="s">
        <v>156</v>
      </c>
      <c r="AU424" s="169" t="s">
        <v>83</v>
      </c>
      <c r="AV424" s="14" t="s">
        <v>154</v>
      </c>
      <c r="AW424" s="14" t="s">
        <v>31</v>
      </c>
      <c r="AX424" s="14" t="s">
        <v>81</v>
      </c>
      <c r="AY424" s="169" t="s">
        <v>148</v>
      </c>
    </row>
    <row r="425" spans="1:65" s="2" customFormat="1" ht="33" customHeight="1">
      <c r="A425" s="32"/>
      <c r="B425" s="144"/>
      <c r="C425" s="145" t="s">
        <v>761</v>
      </c>
      <c r="D425" s="145" t="s">
        <v>150</v>
      </c>
      <c r="E425" s="146" t="s">
        <v>762</v>
      </c>
      <c r="F425" s="147" t="s">
        <v>763</v>
      </c>
      <c r="G425" s="148" t="s">
        <v>205</v>
      </c>
      <c r="H425" s="149">
        <v>1733.4</v>
      </c>
      <c r="I425" s="150"/>
      <c r="J425" s="151">
        <f>ROUND(I425*H425,2)</f>
        <v>0</v>
      </c>
      <c r="K425" s="152"/>
      <c r="L425" s="33"/>
      <c r="M425" s="153" t="s">
        <v>1</v>
      </c>
      <c r="N425" s="154" t="s">
        <v>38</v>
      </c>
      <c r="O425" s="58"/>
      <c r="P425" s="155">
        <f>O425*H425</f>
        <v>0</v>
      </c>
      <c r="Q425" s="155">
        <v>0.10373</v>
      </c>
      <c r="R425" s="155">
        <f>Q425*H425</f>
        <v>179.80558200000002</v>
      </c>
      <c r="S425" s="155">
        <v>0</v>
      </c>
      <c r="T425" s="156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57" t="s">
        <v>154</v>
      </c>
      <c r="AT425" s="157" t="s">
        <v>150</v>
      </c>
      <c r="AU425" s="157" t="s">
        <v>83</v>
      </c>
      <c r="AY425" s="17" t="s">
        <v>148</v>
      </c>
      <c r="BE425" s="158">
        <f>IF(N425="základní",J425,0)</f>
        <v>0</v>
      </c>
      <c r="BF425" s="158">
        <f>IF(N425="snížená",J425,0)</f>
        <v>0</v>
      </c>
      <c r="BG425" s="158">
        <f>IF(N425="zákl. přenesená",J425,0)</f>
        <v>0</v>
      </c>
      <c r="BH425" s="158">
        <f>IF(N425="sníž. přenesená",J425,0)</f>
        <v>0</v>
      </c>
      <c r="BI425" s="158">
        <f>IF(N425="nulová",J425,0)</f>
        <v>0</v>
      </c>
      <c r="BJ425" s="17" t="s">
        <v>81</v>
      </c>
      <c r="BK425" s="158">
        <f>ROUND(I425*H425,2)</f>
        <v>0</v>
      </c>
      <c r="BL425" s="17" t="s">
        <v>154</v>
      </c>
      <c r="BM425" s="157" t="s">
        <v>764</v>
      </c>
    </row>
    <row r="426" spans="1:65" s="13" customFormat="1" ht="10.199999999999999">
      <c r="B426" s="159"/>
      <c r="D426" s="160" t="s">
        <v>156</v>
      </c>
      <c r="E426" s="161" t="s">
        <v>1</v>
      </c>
      <c r="F426" s="162" t="s">
        <v>739</v>
      </c>
      <c r="H426" s="163">
        <v>324.5</v>
      </c>
      <c r="I426" s="164"/>
      <c r="L426" s="159"/>
      <c r="M426" s="165"/>
      <c r="N426" s="166"/>
      <c r="O426" s="166"/>
      <c r="P426" s="166"/>
      <c r="Q426" s="166"/>
      <c r="R426" s="166"/>
      <c r="S426" s="166"/>
      <c r="T426" s="167"/>
      <c r="AT426" s="161" t="s">
        <v>156</v>
      </c>
      <c r="AU426" s="161" t="s">
        <v>83</v>
      </c>
      <c r="AV426" s="13" t="s">
        <v>83</v>
      </c>
      <c r="AW426" s="13" t="s">
        <v>31</v>
      </c>
      <c r="AX426" s="13" t="s">
        <v>73</v>
      </c>
      <c r="AY426" s="161" t="s">
        <v>148</v>
      </c>
    </row>
    <row r="427" spans="1:65" s="13" customFormat="1" ht="10.199999999999999">
      <c r="B427" s="159"/>
      <c r="D427" s="160" t="s">
        <v>156</v>
      </c>
      <c r="E427" s="161" t="s">
        <v>1</v>
      </c>
      <c r="F427" s="162" t="s">
        <v>740</v>
      </c>
      <c r="H427" s="163">
        <v>19.799999999999997</v>
      </c>
      <c r="I427" s="164"/>
      <c r="L427" s="159"/>
      <c r="M427" s="165"/>
      <c r="N427" s="166"/>
      <c r="O427" s="166"/>
      <c r="P427" s="166"/>
      <c r="Q427" s="166"/>
      <c r="R427" s="166"/>
      <c r="S427" s="166"/>
      <c r="T427" s="167"/>
      <c r="AT427" s="161" t="s">
        <v>156</v>
      </c>
      <c r="AU427" s="161" t="s">
        <v>83</v>
      </c>
      <c r="AV427" s="13" t="s">
        <v>83</v>
      </c>
      <c r="AW427" s="13" t="s">
        <v>31</v>
      </c>
      <c r="AX427" s="13" t="s">
        <v>73</v>
      </c>
      <c r="AY427" s="161" t="s">
        <v>148</v>
      </c>
    </row>
    <row r="428" spans="1:65" s="13" customFormat="1" ht="10.199999999999999">
      <c r="B428" s="159"/>
      <c r="D428" s="160" t="s">
        <v>156</v>
      </c>
      <c r="E428" s="161" t="s">
        <v>1</v>
      </c>
      <c r="F428" s="162" t="s">
        <v>725</v>
      </c>
      <c r="H428" s="163">
        <v>6</v>
      </c>
      <c r="I428" s="164"/>
      <c r="L428" s="159"/>
      <c r="M428" s="165"/>
      <c r="N428" s="166"/>
      <c r="O428" s="166"/>
      <c r="P428" s="166"/>
      <c r="Q428" s="166"/>
      <c r="R428" s="166"/>
      <c r="S428" s="166"/>
      <c r="T428" s="167"/>
      <c r="AT428" s="161" t="s">
        <v>156</v>
      </c>
      <c r="AU428" s="161" t="s">
        <v>83</v>
      </c>
      <c r="AV428" s="13" t="s">
        <v>83</v>
      </c>
      <c r="AW428" s="13" t="s">
        <v>31</v>
      </c>
      <c r="AX428" s="13" t="s">
        <v>73</v>
      </c>
      <c r="AY428" s="161" t="s">
        <v>148</v>
      </c>
    </row>
    <row r="429" spans="1:65" s="13" customFormat="1" ht="10.199999999999999">
      <c r="B429" s="159"/>
      <c r="D429" s="160" t="s">
        <v>156</v>
      </c>
      <c r="E429" s="161" t="s">
        <v>1</v>
      </c>
      <c r="F429" s="162" t="s">
        <v>726</v>
      </c>
      <c r="H429" s="163">
        <v>6.25</v>
      </c>
      <c r="I429" s="164"/>
      <c r="L429" s="159"/>
      <c r="M429" s="165"/>
      <c r="N429" s="166"/>
      <c r="O429" s="166"/>
      <c r="P429" s="166"/>
      <c r="Q429" s="166"/>
      <c r="R429" s="166"/>
      <c r="S429" s="166"/>
      <c r="T429" s="167"/>
      <c r="AT429" s="161" t="s">
        <v>156</v>
      </c>
      <c r="AU429" s="161" t="s">
        <v>83</v>
      </c>
      <c r="AV429" s="13" t="s">
        <v>83</v>
      </c>
      <c r="AW429" s="13" t="s">
        <v>31</v>
      </c>
      <c r="AX429" s="13" t="s">
        <v>73</v>
      </c>
      <c r="AY429" s="161" t="s">
        <v>148</v>
      </c>
    </row>
    <row r="430" spans="1:65" s="13" customFormat="1" ht="10.199999999999999">
      <c r="B430" s="159"/>
      <c r="D430" s="160" t="s">
        <v>156</v>
      </c>
      <c r="E430" s="161" t="s">
        <v>1</v>
      </c>
      <c r="F430" s="162" t="s">
        <v>727</v>
      </c>
      <c r="H430" s="163">
        <v>11.2</v>
      </c>
      <c r="I430" s="164"/>
      <c r="L430" s="159"/>
      <c r="M430" s="165"/>
      <c r="N430" s="166"/>
      <c r="O430" s="166"/>
      <c r="P430" s="166"/>
      <c r="Q430" s="166"/>
      <c r="R430" s="166"/>
      <c r="S430" s="166"/>
      <c r="T430" s="167"/>
      <c r="AT430" s="161" t="s">
        <v>156</v>
      </c>
      <c r="AU430" s="161" t="s">
        <v>83</v>
      </c>
      <c r="AV430" s="13" t="s">
        <v>83</v>
      </c>
      <c r="AW430" s="13" t="s">
        <v>31</v>
      </c>
      <c r="AX430" s="13" t="s">
        <v>73</v>
      </c>
      <c r="AY430" s="161" t="s">
        <v>148</v>
      </c>
    </row>
    <row r="431" spans="1:65" s="13" customFormat="1" ht="10.199999999999999">
      <c r="B431" s="159"/>
      <c r="D431" s="160" t="s">
        <v>156</v>
      </c>
      <c r="E431" s="161" t="s">
        <v>1</v>
      </c>
      <c r="F431" s="162" t="s">
        <v>741</v>
      </c>
      <c r="H431" s="163">
        <v>660</v>
      </c>
      <c r="I431" s="164"/>
      <c r="L431" s="159"/>
      <c r="M431" s="165"/>
      <c r="N431" s="166"/>
      <c r="O431" s="166"/>
      <c r="P431" s="166"/>
      <c r="Q431" s="166"/>
      <c r="R431" s="166"/>
      <c r="S431" s="166"/>
      <c r="T431" s="167"/>
      <c r="AT431" s="161" t="s">
        <v>156</v>
      </c>
      <c r="AU431" s="161" t="s">
        <v>83</v>
      </c>
      <c r="AV431" s="13" t="s">
        <v>83</v>
      </c>
      <c r="AW431" s="13" t="s">
        <v>31</v>
      </c>
      <c r="AX431" s="13" t="s">
        <v>73</v>
      </c>
      <c r="AY431" s="161" t="s">
        <v>148</v>
      </c>
    </row>
    <row r="432" spans="1:65" s="13" customFormat="1" ht="10.199999999999999">
      <c r="B432" s="159"/>
      <c r="D432" s="160" t="s">
        <v>156</v>
      </c>
      <c r="E432" s="161" t="s">
        <v>1</v>
      </c>
      <c r="F432" s="162" t="s">
        <v>742</v>
      </c>
      <c r="H432" s="163">
        <v>445.5</v>
      </c>
      <c r="I432" s="164"/>
      <c r="L432" s="159"/>
      <c r="M432" s="165"/>
      <c r="N432" s="166"/>
      <c r="O432" s="166"/>
      <c r="P432" s="166"/>
      <c r="Q432" s="166"/>
      <c r="R432" s="166"/>
      <c r="S432" s="166"/>
      <c r="T432" s="167"/>
      <c r="AT432" s="161" t="s">
        <v>156</v>
      </c>
      <c r="AU432" s="161" t="s">
        <v>83</v>
      </c>
      <c r="AV432" s="13" t="s">
        <v>83</v>
      </c>
      <c r="AW432" s="13" t="s">
        <v>31</v>
      </c>
      <c r="AX432" s="13" t="s">
        <v>73</v>
      </c>
      <c r="AY432" s="161" t="s">
        <v>148</v>
      </c>
    </row>
    <row r="433" spans="1:65" s="13" customFormat="1" ht="10.199999999999999">
      <c r="B433" s="159"/>
      <c r="D433" s="160" t="s">
        <v>156</v>
      </c>
      <c r="E433" s="161" t="s">
        <v>1</v>
      </c>
      <c r="F433" s="162" t="s">
        <v>730</v>
      </c>
      <c r="H433" s="163">
        <v>2</v>
      </c>
      <c r="I433" s="164"/>
      <c r="L433" s="159"/>
      <c r="M433" s="165"/>
      <c r="N433" s="166"/>
      <c r="O433" s="166"/>
      <c r="P433" s="166"/>
      <c r="Q433" s="166"/>
      <c r="R433" s="166"/>
      <c r="S433" s="166"/>
      <c r="T433" s="167"/>
      <c r="AT433" s="161" t="s">
        <v>156</v>
      </c>
      <c r="AU433" s="161" t="s">
        <v>83</v>
      </c>
      <c r="AV433" s="13" t="s">
        <v>83</v>
      </c>
      <c r="AW433" s="13" t="s">
        <v>31</v>
      </c>
      <c r="AX433" s="13" t="s">
        <v>73</v>
      </c>
      <c r="AY433" s="161" t="s">
        <v>148</v>
      </c>
    </row>
    <row r="434" spans="1:65" s="13" customFormat="1" ht="10.199999999999999">
      <c r="B434" s="159"/>
      <c r="D434" s="160" t="s">
        <v>156</v>
      </c>
      <c r="E434" s="161" t="s">
        <v>1</v>
      </c>
      <c r="F434" s="162" t="s">
        <v>731</v>
      </c>
      <c r="H434" s="163">
        <v>12.5</v>
      </c>
      <c r="I434" s="164"/>
      <c r="L434" s="159"/>
      <c r="M434" s="165"/>
      <c r="N434" s="166"/>
      <c r="O434" s="166"/>
      <c r="P434" s="166"/>
      <c r="Q434" s="166"/>
      <c r="R434" s="166"/>
      <c r="S434" s="166"/>
      <c r="T434" s="167"/>
      <c r="AT434" s="161" t="s">
        <v>156</v>
      </c>
      <c r="AU434" s="161" t="s">
        <v>83</v>
      </c>
      <c r="AV434" s="13" t="s">
        <v>83</v>
      </c>
      <c r="AW434" s="13" t="s">
        <v>31</v>
      </c>
      <c r="AX434" s="13" t="s">
        <v>73</v>
      </c>
      <c r="AY434" s="161" t="s">
        <v>148</v>
      </c>
    </row>
    <row r="435" spans="1:65" s="13" customFormat="1" ht="10.199999999999999">
      <c r="B435" s="159"/>
      <c r="D435" s="160" t="s">
        <v>156</v>
      </c>
      <c r="E435" s="161" t="s">
        <v>1</v>
      </c>
      <c r="F435" s="162" t="s">
        <v>743</v>
      </c>
      <c r="H435" s="163">
        <v>93.6</v>
      </c>
      <c r="I435" s="164"/>
      <c r="L435" s="159"/>
      <c r="M435" s="165"/>
      <c r="N435" s="166"/>
      <c r="O435" s="166"/>
      <c r="P435" s="166"/>
      <c r="Q435" s="166"/>
      <c r="R435" s="166"/>
      <c r="S435" s="166"/>
      <c r="T435" s="167"/>
      <c r="AT435" s="161" t="s">
        <v>156</v>
      </c>
      <c r="AU435" s="161" t="s">
        <v>83</v>
      </c>
      <c r="AV435" s="13" t="s">
        <v>83</v>
      </c>
      <c r="AW435" s="13" t="s">
        <v>31</v>
      </c>
      <c r="AX435" s="13" t="s">
        <v>73</v>
      </c>
      <c r="AY435" s="161" t="s">
        <v>148</v>
      </c>
    </row>
    <row r="436" spans="1:65" s="13" customFormat="1" ht="10.199999999999999">
      <c r="B436" s="159"/>
      <c r="D436" s="160" t="s">
        <v>156</v>
      </c>
      <c r="E436" s="161" t="s">
        <v>1</v>
      </c>
      <c r="F436" s="162" t="s">
        <v>744</v>
      </c>
      <c r="H436" s="163">
        <v>87.75</v>
      </c>
      <c r="I436" s="164"/>
      <c r="L436" s="159"/>
      <c r="M436" s="165"/>
      <c r="N436" s="166"/>
      <c r="O436" s="166"/>
      <c r="P436" s="166"/>
      <c r="Q436" s="166"/>
      <c r="R436" s="166"/>
      <c r="S436" s="166"/>
      <c r="T436" s="167"/>
      <c r="AT436" s="161" t="s">
        <v>156</v>
      </c>
      <c r="AU436" s="161" t="s">
        <v>83</v>
      </c>
      <c r="AV436" s="13" t="s">
        <v>83</v>
      </c>
      <c r="AW436" s="13" t="s">
        <v>31</v>
      </c>
      <c r="AX436" s="13" t="s">
        <v>73</v>
      </c>
      <c r="AY436" s="161" t="s">
        <v>148</v>
      </c>
    </row>
    <row r="437" spans="1:65" s="13" customFormat="1" ht="10.199999999999999">
      <c r="B437" s="159"/>
      <c r="D437" s="160" t="s">
        <v>156</v>
      </c>
      <c r="E437" s="161" t="s">
        <v>1</v>
      </c>
      <c r="F437" s="162" t="s">
        <v>745</v>
      </c>
      <c r="H437" s="163">
        <v>10</v>
      </c>
      <c r="I437" s="164"/>
      <c r="L437" s="159"/>
      <c r="M437" s="165"/>
      <c r="N437" s="166"/>
      <c r="O437" s="166"/>
      <c r="P437" s="166"/>
      <c r="Q437" s="166"/>
      <c r="R437" s="166"/>
      <c r="S437" s="166"/>
      <c r="T437" s="167"/>
      <c r="AT437" s="161" t="s">
        <v>156</v>
      </c>
      <c r="AU437" s="161" t="s">
        <v>83</v>
      </c>
      <c r="AV437" s="13" t="s">
        <v>83</v>
      </c>
      <c r="AW437" s="13" t="s">
        <v>31</v>
      </c>
      <c r="AX437" s="13" t="s">
        <v>73</v>
      </c>
      <c r="AY437" s="161" t="s">
        <v>148</v>
      </c>
    </row>
    <row r="438" spans="1:65" s="13" customFormat="1" ht="10.199999999999999">
      <c r="B438" s="159"/>
      <c r="D438" s="160" t="s">
        <v>156</v>
      </c>
      <c r="E438" s="161" t="s">
        <v>1</v>
      </c>
      <c r="F438" s="162" t="s">
        <v>746</v>
      </c>
      <c r="H438" s="163">
        <v>1.8</v>
      </c>
      <c r="I438" s="164"/>
      <c r="L438" s="159"/>
      <c r="M438" s="165"/>
      <c r="N438" s="166"/>
      <c r="O438" s="166"/>
      <c r="P438" s="166"/>
      <c r="Q438" s="166"/>
      <c r="R438" s="166"/>
      <c r="S438" s="166"/>
      <c r="T438" s="167"/>
      <c r="AT438" s="161" t="s">
        <v>156</v>
      </c>
      <c r="AU438" s="161" t="s">
        <v>83</v>
      </c>
      <c r="AV438" s="13" t="s">
        <v>83</v>
      </c>
      <c r="AW438" s="13" t="s">
        <v>31</v>
      </c>
      <c r="AX438" s="13" t="s">
        <v>73</v>
      </c>
      <c r="AY438" s="161" t="s">
        <v>148</v>
      </c>
    </row>
    <row r="439" spans="1:65" s="13" customFormat="1" ht="10.199999999999999">
      <c r="B439" s="159"/>
      <c r="D439" s="160" t="s">
        <v>156</v>
      </c>
      <c r="E439" s="161" t="s">
        <v>1</v>
      </c>
      <c r="F439" s="162" t="s">
        <v>720</v>
      </c>
      <c r="H439" s="163">
        <v>27.5</v>
      </c>
      <c r="I439" s="164"/>
      <c r="L439" s="159"/>
      <c r="M439" s="165"/>
      <c r="N439" s="166"/>
      <c r="O439" s="166"/>
      <c r="P439" s="166"/>
      <c r="Q439" s="166"/>
      <c r="R439" s="166"/>
      <c r="S439" s="166"/>
      <c r="T439" s="167"/>
      <c r="AT439" s="161" t="s">
        <v>156</v>
      </c>
      <c r="AU439" s="161" t="s">
        <v>83</v>
      </c>
      <c r="AV439" s="13" t="s">
        <v>83</v>
      </c>
      <c r="AW439" s="13" t="s">
        <v>31</v>
      </c>
      <c r="AX439" s="13" t="s">
        <v>73</v>
      </c>
      <c r="AY439" s="161" t="s">
        <v>148</v>
      </c>
    </row>
    <row r="440" spans="1:65" s="13" customFormat="1" ht="10.199999999999999">
      <c r="B440" s="159"/>
      <c r="D440" s="160" t="s">
        <v>156</v>
      </c>
      <c r="E440" s="161" t="s">
        <v>1</v>
      </c>
      <c r="F440" s="162" t="s">
        <v>735</v>
      </c>
      <c r="H440" s="163">
        <v>25</v>
      </c>
      <c r="I440" s="164"/>
      <c r="L440" s="159"/>
      <c r="M440" s="165"/>
      <c r="N440" s="166"/>
      <c r="O440" s="166"/>
      <c r="P440" s="166"/>
      <c r="Q440" s="166"/>
      <c r="R440" s="166"/>
      <c r="S440" s="166"/>
      <c r="T440" s="167"/>
      <c r="AT440" s="161" t="s">
        <v>156</v>
      </c>
      <c r="AU440" s="161" t="s">
        <v>83</v>
      </c>
      <c r="AV440" s="13" t="s">
        <v>83</v>
      </c>
      <c r="AW440" s="13" t="s">
        <v>31</v>
      </c>
      <c r="AX440" s="13" t="s">
        <v>73</v>
      </c>
      <c r="AY440" s="161" t="s">
        <v>148</v>
      </c>
    </row>
    <row r="441" spans="1:65" s="14" customFormat="1" ht="10.199999999999999">
      <c r="B441" s="168"/>
      <c r="D441" s="160" t="s">
        <v>156</v>
      </c>
      <c r="E441" s="169" t="s">
        <v>1</v>
      </c>
      <c r="F441" s="170" t="s">
        <v>182</v>
      </c>
      <c r="H441" s="171">
        <v>1733.3999999999999</v>
      </c>
      <c r="I441" s="172"/>
      <c r="L441" s="168"/>
      <c r="M441" s="173"/>
      <c r="N441" s="174"/>
      <c r="O441" s="174"/>
      <c r="P441" s="174"/>
      <c r="Q441" s="174"/>
      <c r="R441" s="174"/>
      <c r="S441" s="174"/>
      <c r="T441" s="175"/>
      <c r="AT441" s="169" t="s">
        <v>156</v>
      </c>
      <c r="AU441" s="169" t="s">
        <v>83</v>
      </c>
      <c r="AV441" s="14" t="s">
        <v>154</v>
      </c>
      <c r="AW441" s="14" t="s">
        <v>31</v>
      </c>
      <c r="AX441" s="14" t="s">
        <v>81</v>
      </c>
      <c r="AY441" s="169" t="s">
        <v>148</v>
      </c>
    </row>
    <row r="442" spans="1:65" s="2" customFormat="1" ht="24.15" customHeight="1">
      <c r="A442" s="32"/>
      <c r="B442" s="144"/>
      <c r="C442" s="145" t="s">
        <v>765</v>
      </c>
      <c r="D442" s="145" t="s">
        <v>150</v>
      </c>
      <c r="E442" s="146" t="s">
        <v>766</v>
      </c>
      <c r="F442" s="147" t="s">
        <v>767</v>
      </c>
      <c r="G442" s="148" t="s">
        <v>205</v>
      </c>
      <c r="H442" s="149">
        <v>120.3</v>
      </c>
      <c r="I442" s="150"/>
      <c r="J442" s="151">
        <f>ROUND(I442*H442,2)</f>
        <v>0</v>
      </c>
      <c r="K442" s="152"/>
      <c r="L442" s="33"/>
      <c r="M442" s="153" t="s">
        <v>1</v>
      </c>
      <c r="N442" s="154" t="s">
        <v>38</v>
      </c>
      <c r="O442" s="58"/>
      <c r="P442" s="155">
        <f>O442*H442</f>
        <v>0</v>
      </c>
      <c r="Q442" s="155">
        <v>8.4250000000000005E-2</v>
      </c>
      <c r="R442" s="155">
        <f>Q442*H442</f>
        <v>10.135275</v>
      </c>
      <c r="S442" s="155">
        <v>0</v>
      </c>
      <c r="T442" s="156">
        <f>S442*H442</f>
        <v>0</v>
      </c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R442" s="157" t="s">
        <v>154</v>
      </c>
      <c r="AT442" s="157" t="s">
        <v>150</v>
      </c>
      <c r="AU442" s="157" t="s">
        <v>83</v>
      </c>
      <c r="AY442" s="17" t="s">
        <v>148</v>
      </c>
      <c r="BE442" s="158">
        <f>IF(N442="základní",J442,0)</f>
        <v>0</v>
      </c>
      <c r="BF442" s="158">
        <f>IF(N442="snížená",J442,0)</f>
        <v>0</v>
      </c>
      <c r="BG442" s="158">
        <f>IF(N442="zákl. přenesená",J442,0)</f>
        <v>0</v>
      </c>
      <c r="BH442" s="158">
        <f>IF(N442="sníž. přenesená",J442,0)</f>
        <v>0</v>
      </c>
      <c r="BI442" s="158">
        <f>IF(N442="nulová",J442,0)</f>
        <v>0</v>
      </c>
      <c r="BJ442" s="17" t="s">
        <v>81</v>
      </c>
      <c r="BK442" s="158">
        <f>ROUND(I442*H442,2)</f>
        <v>0</v>
      </c>
      <c r="BL442" s="17" t="s">
        <v>154</v>
      </c>
      <c r="BM442" s="157" t="s">
        <v>768</v>
      </c>
    </row>
    <row r="443" spans="1:65" s="13" customFormat="1" ht="10.199999999999999">
      <c r="B443" s="159"/>
      <c r="D443" s="160" t="s">
        <v>156</v>
      </c>
      <c r="E443" s="161" t="s">
        <v>1</v>
      </c>
      <c r="F443" s="162" t="s">
        <v>715</v>
      </c>
      <c r="H443" s="163">
        <v>99.9</v>
      </c>
      <c r="I443" s="164"/>
      <c r="L443" s="159"/>
      <c r="M443" s="165"/>
      <c r="N443" s="166"/>
      <c r="O443" s="166"/>
      <c r="P443" s="166"/>
      <c r="Q443" s="166"/>
      <c r="R443" s="166"/>
      <c r="S443" s="166"/>
      <c r="T443" s="167"/>
      <c r="AT443" s="161" t="s">
        <v>156</v>
      </c>
      <c r="AU443" s="161" t="s">
        <v>83</v>
      </c>
      <c r="AV443" s="13" t="s">
        <v>83</v>
      </c>
      <c r="AW443" s="13" t="s">
        <v>31</v>
      </c>
      <c r="AX443" s="13" t="s">
        <v>73</v>
      </c>
      <c r="AY443" s="161" t="s">
        <v>148</v>
      </c>
    </row>
    <row r="444" spans="1:65" s="13" customFormat="1" ht="10.199999999999999">
      <c r="B444" s="159"/>
      <c r="D444" s="160" t="s">
        <v>156</v>
      </c>
      <c r="E444" s="161" t="s">
        <v>1</v>
      </c>
      <c r="F444" s="162" t="s">
        <v>716</v>
      </c>
      <c r="H444" s="163">
        <v>20.399999999999999</v>
      </c>
      <c r="I444" s="164"/>
      <c r="L444" s="159"/>
      <c r="M444" s="165"/>
      <c r="N444" s="166"/>
      <c r="O444" s="166"/>
      <c r="P444" s="166"/>
      <c r="Q444" s="166"/>
      <c r="R444" s="166"/>
      <c r="S444" s="166"/>
      <c r="T444" s="167"/>
      <c r="AT444" s="161" t="s">
        <v>156</v>
      </c>
      <c r="AU444" s="161" t="s">
        <v>83</v>
      </c>
      <c r="AV444" s="13" t="s">
        <v>83</v>
      </c>
      <c r="AW444" s="13" t="s">
        <v>31</v>
      </c>
      <c r="AX444" s="13" t="s">
        <v>73</v>
      </c>
      <c r="AY444" s="161" t="s">
        <v>148</v>
      </c>
    </row>
    <row r="445" spans="1:65" s="14" customFormat="1" ht="10.199999999999999">
      <c r="B445" s="168"/>
      <c r="D445" s="160" t="s">
        <v>156</v>
      </c>
      <c r="E445" s="169" t="s">
        <v>1</v>
      </c>
      <c r="F445" s="170" t="s">
        <v>182</v>
      </c>
      <c r="H445" s="171">
        <v>120.3</v>
      </c>
      <c r="I445" s="172"/>
      <c r="L445" s="168"/>
      <c r="M445" s="173"/>
      <c r="N445" s="174"/>
      <c r="O445" s="174"/>
      <c r="P445" s="174"/>
      <c r="Q445" s="174"/>
      <c r="R445" s="174"/>
      <c r="S445" s="174"/>
      <c r="T445" s="175"/>
      <c r="AT445" s="169" t="s">
        <v>156</v>
      </c>
      <c r="AU445" s="169" t="s">
        <v>83</v>
      </c>
      <c r="AV445" s="14" t="s">
        <v>154</v>
      </c>
      <c r="AW445" s="14" t="s">
        <v>31</v>
      </c>
      <c r="AX445" s="14" t="s">
        <v>81</v>
      </c>
      <c r="AY445" s="169" t="s">
        <v>148</v>
      </c>
    </row>
    <row r="446" spans="1:65" s="2" customFormat="1" ht="21.75" customHeight="1">
      <c r="A446" s="32"/>
      <c r="B446" s="144"/>
      <c r="C446" s="176" t="s">
        <v>769</v>
      </c>
      <c r="D446" s="176" t="s">
        <v>267</v>
      </c>
      <c r="E446" s="177" t="s">
        <v>770</v>
      </c>
      <c r="F446" s="178" t="s">
        <v>771</v>
      </c>
      <c r="G446" s="179" t="s">
        <v>205</v>
      </c>
      <c r="H446" s="180">
        <v>114.42</v>
      </c>
      <c r="I446" s="181"/>
      <c r="J446" s="182">
        <f>ROUND(I446*H446,2)</f>
        <v>0</v>
      </c>
      <c r="K446" s="183"/>
      <c r="L446" s="184"/>
      <c r="M446" s="185" t="s">
        <v>1</v>
      </c>
      <c r="N446" s="186" t="s">
        <v>38</v>
      </c>
      <c r="O446" s="58"/>
      <c r="P446" s="155">
        <f>O446*H446</f>
        <v>0</v>
      </c>
      <c r="Q446" s="155">
        <v>0.13100000000000001</v>
      </c>
      <c r="R446" s="155">
        <f>Q446*H446</f>
        <v>14.98902</v>
      </c>
      <c r="S446" s="155">
        <v>0</v>
      </c>
      <c r="T446" s="156">
        <f>S446*H446</f>
        <v>0</v>
      </c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R446" s="157" t="s">
        <v>230</v>
      </c>
      <c r="AT446" s="157" t="s">
        <v>267</v>
      </c>
      <c r="AU446" s="157" t="s">
        <v>83</v>
      </c>
      <c r="AY446" s="17" t="s">
        <v>148</v>
      </c>
      <c r="BE446" s="158">
        <f>IF(N446="základní",J446,0)</f>
        <v>0</v>
      </c>
      <c r="BF446" s="158">
        <f>IF(N446="snížená",J446,0)</f>
        <v>0</v>
      </c>
      <c r="BG446" s="158">
        <f>IF(N446="zákl. přenesená",J446,0)</f>
        <v>0</v>
      </c>
      <c r="BH446" s="158">
        <f>IF(N446="sníž. přenesená",J446,0)</f>
        <v>0</v>
      </c>
      <c r="BI446" s="158">
        <f>IF(N446="nulová",J446,0)</f>
        <v>0</v>
      </c>
      <c r="BJ446" s="17" t="s">
        <v>81</v>
      </c>
      <c r="BK446" s="158">
        <f>ROUND(I446*H446,2)</f>
        <v>0</v>
      </c>
      <c r="BL446" s="17" t="s">
        <v>154</v>
      </c>
      <c r="BM446" s="157" t="s">
        <v>772</v>
      </c>
    </row>
    <row r="447" spans="1:65" s="13" customFormat="1" ht="10.199999999999999">
      <c r="B447" s="159"/>
      <c r="D447" s="160" t="s">
        <v>156</v>
      </c>
      <c r="E447" s="161" t="s">
        <v>1</v>
      </c>
      <c r="F447" s="162" t="s">
        <v>715</v>
      </c>
      <c r="H447" s="163">
        <v>99.9</v>
      </c>
      <c r="I447" s="164"/>
      <c r="L447" s="159"/>
      <c r="M447" s="165"/>
      <c r="N447" s="166"/>
      <c r="O447" s="166"/>
      <c r="P447" s="166"/>
      <c r="Q447" s="166"/>
      <c r="R447" s="166"/>
      <c r="S447" s="166"/>
      <c r="T447" s="167"/>
      <c r="AT447" s="161" t="s">
        <v>156</v>
      </c>
      <c r="AU447" s="161" t="s">
        <v>83</v>
      </c>
      <c r="AV447" s="13" t="s">
        <v>83</v>
      </c>
      <c r="AW447" s="13" t="s">
        <v>31</v>
      </c>
      <c r="AX447" s="13" t="s">
        <v>73</v>
      </c>
      <c r="AY447" s="161" t="s">
        <v>148</v>
      </c>
    </row>
    <row r="448" spans="1:65" s="13" customFormat="1" ht="10.199999999999999">
      <c r="B448" s="159"/>
      <c r="D448" s="160" t="s">
        <v>156</v>
      </c>
      <c r="E448" s="161" t="s">
        <v>1</v>
      </c>
      <c r="F448" s="162" t="s">
        <v>716</v>
      </c>
      <c r="H448" s="163">
        <v>20.399999999999999</v>
      </c>
      <c r="I448" s="164"/>
      <c r="L448" s="159"/>
      <c r="M448" s="165"/>
      <c r="N448" s="166"/>
      <c r="O448" s="166"/>
      <c r="P448" s="166"/>
      <c r="Q448" s="166"/>
      <c r="R448" s="166"/>
      <c r="S448" s="166"/>
      <c r="T448" s="167"/>
      <c r="AT448" s="161" t="s">
        <v>156</v>
      </c>
      <c r="AU448" s="161" t="s">
        <v>83</v>
      </c>
      <c r="AV448" s="13" t="s">
        <v>83</v>
      </c>
      <c r="AW448" s="13" t="s">
        <v>31</v>
      </c>
      <c r="AX448" s="13" t="s">
        <v>73</v>
      </c>
      <c r="AY448" s="161" t="s">
        <v>148</v>
      </c>
    </row>
    <row r="449" spans="1:65" s="13" customFormat="1" ht="10.199999999999999">
      <c r="B449" s="159"/>
      <c r="D449" s="160" t="s">
        <v>156</v>
      </c>
      <c r="E449" s="161" t="s">
        <v>1</v>
      </c>
      <c r="F449" s="162" t="s">
        <v>773</v>
      </c>
      <c r="H449" s="163">
        <v>-1.4800000000000002</v>
      </c>
      <c r="I449" s="164"/>
      <c r="L449" s="159"/>
      <c r="M449" s="165"/>
      <c r="N449" s="166"/>
      <c r="O449" s="166"/>
      <c r="P449" s="166"/>
      <c r="Q449" s="166"/>
      <c r="R449" s="166"/>
      <c r="S449" s="166"/>
      <c r="T449" s="167"/>
      <c r="AT449" s="161" t="s">
        <v>156</v>
      </c>
      <c r="AU449" s="161" t="s">
        <v>83</v>
      </c>
      <c r="AV449" s="13" t="s">
        <v>83</v>
      </c>
      <c r="AW449" s="13" t="s">
        <v>31</v>
      </c>
      <c r="AX449" s="13" t="s">
        <v>73</v>
      </c>
      <c r="AY449" s="161" t="s">
        <v>148</v>
      </c>
    </row>
    <row r="450" spans="1:65" s="13" customFormat="1" ht="10.199999999999999">
      <c r="B450" s="159"/>
      <c r="D450" s="160" t="s">
        <v>156</v>
      </c>
      <c r="E450" s="161" t="s">
        <v>1</v>
      </c>
      <c r="F450" s="162" t="s">
        <v>774</v>
      </c>
      <c r="H450" s="163">
        <v>-1.2000000000000002</v>
      </c>
      <c r="I450" s="164"/>
      <c r="L450" s="159"/>
      <c r="M450" s="165"/>
      <c r="N450" s="166"/>
      <c r="O450" s="166"/>
      <c r="P450" s="166"/>
      <c r="Q450" s="166"/>
      <c r="R450" s="166"/>
      <c r="S450" s="166"/>
      <c r="T450" s="167"/>
      <c r="AT450" s="161" t="s">
        <v>156</v>
      </c>
      <c r="AU450" s="161" t="s">
        <v>83</v>
      </c>
      <c r="AV450" s="13" t="s">
        <v>83</v>
      </c>
      <c r="AW450" s="13" t="s">
        <v>31</v>
      </c>
      <c r="AX450" s="13" t="s">
        <v>73</v>
      </c>
      <c r="AY450" s="161" t="s">
        <v>148</v>
      </c>
    </row>
    <row r="451" spans="1:65" s="13" customFormat="1" ht="10.199999999999999">
      <c r="B451" s="159"/>
      <c r="D451" s="160" t="s">
        <v>156</v>
      </c>
      <c r="E451" s="161" t="s">
        <v>1</v>
      </c>
      <c r="F451" s="162" t="s">
        <v>775</v>
      </c>
      <c r="H451" s="163">
        <v>-3.2</v>
      </c>
      <c r="I451" s="164"/>
      <c r="L451" s="159"/>
      <c r="M451" s="165"/>
      <c r="N451" s="166"/>
      <c r="O451" s="166"/>
      <c r="P451" s="166"/>
      <c r="Q451" s="166"/>
      <c r="R451" s="166"/>
      <c r="S451" s="166"/>
      <c r="T451" s="167"/>
      <c r="AT451" s="161" t="s">
        <v>156</v>
      </c>
      <c r="AU451" s="161" t="s">
        <v>83</v>
      </c>
      <c r="AV451" s="13" t="s">
        <v>83</v>
      </c>
      <c r="AW451" s="13" t="s">
        <v>31</v>
      </c>
      <c r="AX451" s="13" t="s">
        <v>73</v>
      </c>
      <c r="AY451" s="161" t="s">
        <v>148</v>
      </c>
    </row>
    <row r="452" spans="1:65" s="14" customFormat="1" ht="10.199999999999999">
      <c r="B452" s="168"/>
      <c r="D452" s="160" t="s">
        <v>156</v>
      </c>
      <c r="E452" s="169" t="s">
        <v>1</v>
      </c>
      <c r="F452" s="170" t="s">
        <v>182</v>
      </c>
      <c r="H452" s="171">
        <v>114.42</v>
      </c>
      <c r="I452" s="172"/>
      <c r="L452" s="168"/>
      <c r="M452" s="173"/>
      <c r="N452" s="174"/>
      <c r="O452" s="174"/>
      <c r="P452" s="174"/>
      <c r="Q452" s="174"/>
      <c r="R452" s="174"/>
      <c r="S452" s="174"/>
      <c r="T452" s="175"/>
      <c r="AT452" s="169" t="s">
        <v>156</v>
      </c>
      <c r="AU452" s="169" t="s">
        <v>83</v>
      </c>
      <c r="AV452" s="14" t="s">
        <v>154</v>
      </c>
      <c r="AW452" s="14" t="s">
        <v>31</v>
      </c>
      <c r="AX452" s="14" t="s">
        <v>81</v>
      </c>
      <c r="AY452" s="169" t="s">
        <v>148</v>
      </c>
    </row>
    <row r="453" spans="1:65" s="2" customFormat="1" ht="24.15" customHeight="1">
      <c r="A453" s="32"/>
      <c r="B453" s="144"/>
      <c r="C453" s="176" t="s">
        <v>776</v>
      </c>
      <c r="D453" s="176" t="s">
        <v>267</v>
      </c>
      <c r="E453" s="177" t="s">
        <v>777</v>
      </c>
      <c r="F453" s="178" t="s">
        <v>778</v>
      </c>
      <c r="G453" s="179" t="s">
        <v>205</v>
      </c>
      <c r="H453" s="180">
        <v>5.88</v>
      </c>
      <c r="I453" s="181"/>
      <c r="J453" s="182">
        <f>ROUND(I453*H453,2)</f>
        <v>0</v>
      </c>
      <c r="K453" s="183"/>
      <c r="L453" s="184"/>
      <c r="M453" s="185" t="s">
        <v>1</v>
      </c>
      <c r="N453" s="186" t="s">
        <v>38</v>
      </c>
      <c r="O453" s="58"/>
      <c r="P453" s="155">
        <f>O453*H453</f>
        <v>0</v>
      </c>
      <c r="Q453" s="155">
        <v>0.13100000000000001</v>
      </c>
      <c r="R453" s="155">
        <f>Q453*H453</f>
        <v>0.77027999999999996</v>
      </c>
      <c r="S453" s="155">
        <v>0</v>
      </c>
      <c r="T453" s="156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57" t="s">
        <v>230</v>
      </c>
      <c r="AT453" s="157" t="s">
        <v>267</v>
      </c>
      <c r="AU453" s="157" t="s">
        <v>83</v>
      </c>
      <c r="AY453" s="17" t="s">
        <v>148</v>
      </c>
      <c r="BE453" s="158">
        <f>IF(N453="základní",J453,0)</f>
        <v>0</v>
      </c>
      <c r="BF453" s="158">
        <f>IF(N453="snížená",J453,0)</f>
        <v>0</v>
      </c>
      <c r="BG453" s="158">
        <f>IF(N453="zákl. přenesená",J453,0)</f>
        <v>0</v>
      </c>
      <c r="BH453" s="158">
        <f>IF(N453="sníž. přenesená",J453,0)</f>
        <v>0</v>
      </c>
      <c r="BI453" s="158">
        <f>IF(N453="nulová",J453,0)</f>
        <v>0</v>
      </c>
      <c r="BJ453" s="17" t="s">
        <v>81</v>
      </c>
      <c r="BK453" s="158">
        <f>ROUND(I453*H453,2)</f>
        <v>0</v>
      </c>
      <c r="BL453" s="17" t="s">
        <v>154</v>
      </c>
      <c r="BM453" s="157" t="s">
        <v>779</v>
      </c>
    </row>
    <row r="454" spans="1:65" s="13" customFormat="1" ht="10.199999999999999">
      <c r="B454" s="159"/>
      <c r="D454" s="160" t="s">
        <v>156</v>
      </c>
      <c r="E454" s="161" t="s">
        <v>1</v>
      </c>
      <c r="F454" s="162" t="s">
        <v>780</v>
      </c>
      <c r="H454" s="163">
        <v>1.4800000000000002</v>
      </c>
      <c r="I454" s="164"/>
      <c r="L454" s="159"/>
      <c r="M454" s="165"/>
      <c r="N454" s="166"/>
      <c r="O454" s="166"/>
      <c r="P454" s="166"/>
      <c r="Q454" s="166"/>
      <c r="R454" s="166"/>
      <c r="S454" s="166"/>
      <c r="T454" s="167"/>
      <c r="AT454" s="161" t="s">
        <v>156</v>
      </c>
      <c r="AU454" s="161" t="s">
        <v>83</v>
      </c>
      <c r="AV454" s="13" t="s">
        <v>83</v>
      </c>
      <c r="AW454" s="13" t="s">
        <v>31</v>
      </c>
      <c r="AX454" s="13" t="s">
        <v>73</v>
      </c>
      <c r="AY454" s="161" t="s">
        <v>148</v>
      </c>
    </row>
    <row r="455" spans="1:65" s="13" customFormat="1" ht="10.199999999999999">
      <c r="B455" s="159"/>
      <c r="D455" s="160" t="s">
        <v>156</v>
      </c>
      <c r="E455" s="161" t="s">
        <v>1</v>
      </c>
      <c r="F455" s="162" t="s">
        <v>781</v>
      </c>
      <c r="H455" s="163">
        <v>1.2000000000000002</v>
      </c>
      <c r="I455" s="164"/>
      <c r="L455" s="159"/>
      <c r="M455" s="165"/>
      <c r="N455" s="166"/>
      <c r="O455" s="166"/>
      <c r="P455" s="166"/>
      <c r="Q455" s="166"/>
      <c r="R455" s="166"/>
      <c r="S455" s="166"/>
      <c r="T455" s="167"/>
      <c r="AT455" s="161" t="s">
        <v>156</v>
      </c>
      <c r="AU455" s="161" t="s">
        <v>83</v>
      </c>
      <c r="AV455" s="13" t="s">
        <v>83</v>
      </c>
      <c r="AW455" s="13" t="s">
        <v>31</v>
      </c>
      <c r="AX455" s="13" t="s">
        <v>73</v>
      </c>
      <c r="AY455" s="161" t="s">
        <v>148</v>
      </c>
    </row>
    <row r="456" spans="1:65" s="13" customFormat="1" ht="10.199999999999999">
      <c r="B456" s="159"/>
      <c r="D456" s="160" t="s">
        <v>156</v>
      </c>
      <c r="E456" s="161" t="s">
        <v>1</v>
      </c>
      <c r="F456" s="162" t="s">
        <v>782</v>
      </c>
      <c r="H456" s="163">
        <v>3.2</v>
      </c>
      <c r="I456" s="164"/>
      <c r="L456" s="159"/>
      <c r="M456" s="165"/>
      <c r="N456" s="166"/>
      <c r="O456" s="166"/>
      <c r="P456" s="166"/>
      <c r="Q456" s="166"/>
      <c r="R456" s="166"/>
      <c r="S456" s="166"/>
      <c r="T456" s="167"/>
      <c r="AT456" s="161" t="s">
        <v>156</v>
      </c>
      <c r="AU456" s="161" t="s">
        <v>83</v>
      </c>
      <c r="AV456" s="13" t="s">
        <v>83</v>
      </c>
      <c r="AW456" s="13" t="s">
        <v>31</v>
      </c>
      <c r="AX456" s="13" t="s">
        <v>73</v>
      </c>
      <c r="AY456" s="161" t="s">
        <v>148</v>
      </c>
    </row>
    <row r="457" spans="1:65" s="14" customFormat="1" ht="10.199999999999999">
      <c r="B457" s="168"/>
      <c r="D457" s="160" t="s">
        <v>156</v>
      </c>
      <c r="E457" s="169" t="s">
        <v>1</v>
      </c>
      <c r="F457" s="170" t="s">
        <v>182</v>
      </c>
      <c r="H457" s="171">
        <v>5.8800000000000008</v>
      </c>
      <c r="I457" s="172"/>
      <c r="L457" s="168"/>
      <c r="M457" s="173"/>
      <c r="N457" s="174"/>
      <c r="O457" s="174"/>
      <c r="P457" s="174"/>
      <c r="Q457" s="174"/>
      <c r="R457" s="174"/>
      <c r="S457" s="174"/>
      <c r="T457" s="175"/>
      <c r="AT457" s="169" t="s">
        <v>156</v>
      </c>
      <c r="AU457" s="169" t="s">
        <v>83</v>
      </c>
      <c r="AV457" s="14" t="s">
        <v>154</v>
      </c>
      <c r="AW457" s="14" t="s">
        <v>31</v>
      </c>
      <c r="AX457" s="14" t="s">
        <v>81</v>
      </c>
      <c r="AY457" s="169" t="s">
        <v>148</v>
      </c>
    </row>
    <row r="458" spans="1:65" s="2" customFormat="1" ht="24.15" customHeight="1">
      <c r="A458" s="32"/>
      <c r="B458" s="144"/>
      <c r="C458" s="145" t="s">
        <v>783</v>
      </c>
      <c r="D458" s="145" t="s">
        <v>150</v>
      </c>
      <c r="E458" s="146" t="s">
        <v>784</v>
      </c>
      <c r="F458" s="147" t="s">
        <v>785</v>
      </c>
      <c r="G458" s="148" t="s">
        <v>205</v>
      </c>
      <c r="H458" s="149">
        <v>60</v>
      </c>
      <c r="I458" s="150"/>
      <c r="J458" s="151">
        <f>ROUND(I458*H458,2)</f>
        <v>0</v>
      </c>
      <c r="K458" s="152"/>
      <c r="L458" s="33"/>
      <c r="M458" s="153" t="s">
        <v>1</v>
      </c>
      <c r="N458" s="154" t="s">
        <v>38</v>
      </c>
      <c r="O458" s="58"/>
      <c r="P458" s="155">
        <f>O458*H458</f>
        <v>0</v>
      </c>
      <c r="Q458" s="155">
        <v>0.10362</v>
      </c>
      <c r="R458" s="155">
        <f>Q458*H458</f>
        <v>6.2172000000000001</v>
      </c>
      <c r="S458" s="155">
        <v>0</v>
      </c>
      <c r="T458" s="156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57" t="s">
        <v>154</v>
      </c>
      <c r="AT458" s="157" t="s">
        <v>150</v>
      </c>
      <c r="AU458" s="157" t="s">
        <v>83</v>
      </c>
      <c r="AY458" s="17" t="s">
        <v>148</v>
      </c>
      <c r="BE458" s="158">
        <f>IF(N458="základní",J458,0)</f>
        <v>0</v>
      </c>
      <c r="BF458" s="158">
        <f>IF(N458="snížená",J458,0)</f>
        <v>0</v>
      </c>
      <c r="BG458" s="158">
        <f>IF(N458="zákl. přenesená",J458,0)</f>
        <v>0</v>
      </c>
      <c r="BH458" s="158">
        <f>IF(N458="sníž. přenesená",J458,0)</f>
        <v>0</v>
      </c>
      <c r="BI458" s="158">
        <f>IF(N458="nulová",J458,0)</f>
        <v>0</v>
      </c>
      <c r="BJ458" s="17" t="s">
        <v>81</v>
      </c>
      <c r="BK458" s="158">
        <f>ROUND(I458*H458,2)</f>
        <v>0</v>
      </c>
      <c r="BL458" s="17" t="s">
        <v>154</v>
      </c>
      <c r="BM458" s="157" t="s">
        <v>786</v>
      </c>
    </row>
    <row r="459" spans="1:65" s="13" customFormat="1" ht="10.199999999999999">
      <c r="B459" s="159"/>
      <c r="D459" s="160" t="s">
        <v>156</v>
      </c>
      <c r="E459" s="161" t="s">
        <v>1</v>
      </c>
      <c r="F459" s="162" t="s">
        <v>720</v>
      </c>
      <c r="H459" s="163">
        <v>27.5</v>
      </c>
      <c r="I459" s="164"/>
      <c r="L459" s="159"/>
      <c r="M459" s="165"/>
      <c r="N459" s="166"/>
      <c r="O459" s="166"/>
      <c r="P459" s="166"/>
      <c r="Q459" s="166"/>
      <c r="R459" s="166"/>
      <c r="S459" s="166"/>
      <c r="T459" s="167"/>
      <c r="AT459" s="161" t="s">
        <v>156</v>
      </c>
      <c r="AU459" s="161" t="s">
        <v>83</v>
      </c>
      <c r="AV459" s="13" t="s">
        <v>83</v>
      </c>
      <c r="AW459" s="13" t="s">
        <v>31</v>
      </c>
      <c r="AX459" s="13" t="s">
        <v>73</v>
      </c>
      <c r="AY459" s="161" t="s">
        <v>148</v>
      </c>
    </row>
    <row r="460" spans="1:65" s="13" customFormat="1" ht="10.199999999999999">
      <c r="B460" s="159"/>
      <c r="D460" s="160" t="s">
        <v>156</v>
      </c>
      <c r="E460" s="161" t="s">
        <v>1</v>
      </c>
      <c r="F460" s="162" t="s">
        <v>720</v>
      </c>
      <c r="H460" s="163">
        <v>27.5</v>
      </c>
      <c r="I460" s="164"/>
      <c r="L460" s="159"/>
      <c r="M460" s="165"/>
      <c r="N460" s="166"/>
      <c r="O460" s="166"/>
      <c r="P460" s="166"/>
      <c r="Q460" s="166"/>
      <c r="R460" s="166"/>
      <c r="S460" s="166"/>
      <c r="T460" s="167"/>
      <c r="AT460" s="161" t="s">
        <v>156</v>
      </c>
      <c r="AU460" s="161" t="s">
        <v>83</v>
      </c>
      <c r="AV460" s="13" t="s">
        <v>83</v>
      </c>
      <c r="AW460" s="13" t="s">
        <v>31</v>
      </c>
      <c r="AX460" s="13" t="s">
        <v>73</v>
      </c>
      <c r="AY460" s="161" t="s">
        <v>148</v>
      </c>
    </row>
    <row r="461" spans="1:65" s="13" customFormat="1" ht="10.199999999999999">
      <c r="B461" s="159"/>
      <c r="D461" s="160" t="s">
        <v>156</v>
      </c>
      <c r="E461" s="161" t="s">
        <v>1</v>
      </c>
      <c r="F461" s="162" t="s">
        <v>721</v>
      </c>
      <c r="H461" s="163">
        <v>4.5</v>
      </c>
      <c r="I461" s="164"/>
      <c r="L461" s="159"/>
      <c r="M461" s="165"/>
      <c r="N461" s="166"/>
      <c r="O461" s="166"/>
      <c r="P461" s="166"/>
      <c r="Q461" s="166"/>
      <c r="R461" s="166"/>
      <c r="S461" s="166"/>
      <c r="T461" s="167"/>
      <c r="AT461" s="161" t="s">
        <v>156</v>
      </c>
      <c r="AU461" s="161" t="s">
        <v>83</v>
      </c>
      <c r="AV461" s="13" t="s">
        <v>83</v>
      </c>
      <c r="AW461" s="13" t="s">
        <v>31</v>
      </c>
      <c r="AX461" s="13" t="s">
        <v>73</v>
      </c>
      <c r="AY461" s="161" t="s">
        <v>148</v>
      </c>
    </row>
    <row r="462" spans="1:65" s="13" customFormat="1" ht="10.199999999999999">
      <c r="B462" s="159"/>
      <c r="D462" s="160" t="s">
        <v>156</v>
      </c>
      <c r="E462" s="161" t="s">
        <v>1</v>
      </c>
      <c r="F462" s="162" t="s">
        <v>722</v>
      </c>
      <c r="H462" s="163">
        <v>0.5</v>
      </c>
      <c r="I462" s="164"/>
      <c r="L462" s="159"/>
      <c r="M462" s="165"/>
      <c r="N462" s="166"/>
      <c r="O462" s="166"/>
      <c r="P462" s="166"/>
      <c r="Q462" s="166"/>
      <c r="R462" s="166"/>
      <c r="S462" s="166"/>
      <c r="T462" s="167"/>
      <c r="AT462" s="161" t="s">
        <v>156</v>
      </c>
      <c r="AU462" s="161" t="s">
        <v>83</v>
      </c>
      <c r="AV462" s="13" t="s">
        <v>83</v>
      </c>
      <c r="AW462" s="13" t="s">
        <v>31</v>
      </c>
      <c r="AX462" s="13" t="s">
        <v>73</v>
      </c>
      <c r="AY462" s="161" t="s">
        <v>148</v>
      </c>
    </row>
    <row r="463" spans="1:65" s="14" customFormat="1" ht="10.199999999999999">
      <c r="B463" s="168"/>
      <c r="D463" s="160" t="s">
        <v>156</v>
      </c>
      <c r="E463" s="169" t="s">
        <v>1</v>
      </c>
      <c r="F463" s="170" t="s">
        <v>182</v>
      </c>
      <c r="H463" s="171">
        <v>60</v>
      </c>
      <c r="I463" s="172"/>
      <c r="L463" s="168"/>
      <c r="M463" s="173"/>
      <c r="N463" s="174"/>
      <c r="O463" s="174"/>
      <c r="P463" s="174"/>
      <c r="Q463" s="174"/>
      <c r="R463" s="174"/>
      <c r="S463" s="174"/>
      <c r="T463" s="175"/>
      <c r="AT463" s="169" t="s">
        <v>156</v>
      </c>
      <c r="AU463" s="169" t="s">
        <v>83</v>
      </c>
      <c r="AV463" s="14" t="s">
        <v>154</v>
      </c>
      <c r="AW463" s="14" t="s">
        <v>31</v>
      </c>
      <c r="AX463" s="14" t="s">
        <v>81</v>
      </c>
      <c r="AY463" s="169" t="s">
        <v>148</v>
      </c>
    </row>
    <row r="464" spans="1:65" s="2" customFormat="1" ht="21.75" customHeight="1">
      <c r="A464" s="32"/>
      <c r="B464" s="144"/>
      <c r="C464" s="176" t="s">
        <v>787</v>
      </c>
      <c r="D464" s="176" t="s">
        <v>267</v>
      </c>
      <c r="E464" s="177" t="s">
        <v>788</v>
      </c>
      <c r="F464" s="178" t="s">
        <v>789</v>
      </c>
      <c r="G464" s="179" t="s">
        <v>205</v>
      </c>
      <c r="H464" s="180">
        <v>60</v>
      </c>
      <c r="I464" s="181"/>
      <c r="J464" s="182">
        <f>ROUND(I464*H464,2)</f>
        <v>0</v>
      </c>
      <c r="K464" s="183"/>
      <c r="L464" s="184"/>
      <c r="M464" s="185" t="s">
        <v>1</v>
      </c>
      <c r="N464" s="186" t="s">
        <v>38</v>
      </c>
      <c r="O464" s="58"/>
      <c r="P464" s="155">
        <f>O464*H464</f>
        <v>0</v>
      </c>
      <c r="Q464" s="155">
        <v>0.17599999999999999</v>
      </c>
      <c r="R464" s="155">
        <f>Q464*H464</f>
        <v>10.559999999999999</v>
      </c>
      <c r="S464" s="155">
        <v>0</v>
      </c>
      <c r="T464" s="156">
        <f>S464*H464</f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57" t="s">
        <v>230</v>
      </c>
      <c r="AT464" s="157" t="s">
        <v>267</v>
      </c>
      <c r="AU464" s="157" t="s">
        <v>83</v>
      </c>
      <c r="AY464" s="17" t="s">
        <v>148</v>
      </c>
      <c r="BE464" s="158">
        <f>IF(N464="základní",J464,0)</f>
        <v>0</v>
      </c>
      <c r="BF464" s="158">
        <f>IF(N464="snížená",J464,0)</f>
        <v>0</v>
      </c>
      <c r="BG464" s="158">
        <f>IF(N464="zákl. přenesená",J464,0)</f>
        <v>0</v>
      </c>
      <c r="BH464" s="158">
        <f>IF(N464="sníž. přenesená",J464,0)</f>
        <v>0</v>
      </c>
      <c r="BI464" s="158">
        <f>IF(N464="nulová",J464,0)</f>
        <v>0</v>
      </c>
      <c r="BJ464" s="17" t="s">
        <v>81</v>
      </c>
      <c r="BK464" s="158">
        <f>ROUND(I464*H464,2)</f>
        <v>0</v>
      </c>
      <c r="BL464" s="17" t="s">
        <v>154</v>
      </c>
      <c r="BM464" s="157" t="s">
        <v>790</v>
      </c>
    </row>
    <row r="465" spans="1:65" s="12" customFormat="1" ht="22.8" customHeight="1">
      <c r="B465" s="131"/>
      <c r="D465" s="132" t="s">
        <v>72</v>
      </c>
      <c r="E465" s="142" t="s">
        <v>230</v>
      </c>
      <c r="F465" s="142" t="s">
        <v>305</v>
      </c>
      <c r="I465" s="134"/>
      <c r="J465" s="143">
        <f>BK465</f>
        <v>0</v>
      </c>
      <c r="L465" s="131"/>
      <c r="M465" s="136"/>
      <c r="N465" s="137"/>
      <c r="O465" s="137"/>
      <c r="P465" s="138">
        <f>SUM(P466:P484)</f>
        <v>0</v>
      </c>
      <c r="Q465" s="137"/>
      <c r="R465" s="138">
        <f>SUM(R466:R484)</f>
        <v>6.8217582999999991</v>
      </c>
      <c r="S465" s="137"/>
      <c r="T465" s="139">
        <f>SUM(T466:T484)</f>
        <v>0</v>
      </c>
      <c r="AR465" s="132" t="s">
        <v>81</v>
      </c>
      <c r="AT465" s="140" t="s">
        <v>72</v>
      </c>
      <c r="AU465" s="140" t="s">
        <v>81</v>
      </c>
      <c r="AY465" s="132" t="s">
        <v>148</v>
      </c>
      <c r="BK465" s="141">
        <f>SUM(BK466:BK484)</f>
        <v>0</v>
      </c>
    </row>
    <row r="466" spans="1:65" s="2" customFormat="1" ht="33" customHeight="1">
      <c r="A466" s="32"/>
      <c r="B466" s="144"/>
      <c r="C466" s="145" t="s">
        <v>791</v>
      </c>
      <c r="D466" s="145" t="s">
        <v>150</v>
      </c>
      <c r="E466" s="146" t="s">
        <v>792</v>
      </c>
      <c r="F466" s="147" t="s">
        <v>793</v>
      </c>
      <c r="G466" s="148" t="s">
        <v>153</v>
      </c>
      <c r="H466" s="149">
        <v>8.57</v>
      </c>
      <c r="I466" s="150"/>
      <c r="J466" s="151">
        <f>ROUND(I466*H466,2)</f>
        <v>0</v>
      </c>
      <c r="K466" s="152"/>
      <c r="L466" s="33"/>
      <c r="M466" s="153" t="s">
        <v>1</v>
      </c>
      <c r="N466" s="154" t="s">
        <v>38</v>
      </c>
      <c r="O466" s="58"/>
      <c r="P466" s="155">
        <f>O466*H466</f>
        <v>0</v>
      </c>
      <c r="Q466" s="155">
        <v>1.0000000000000001E-5</v>
      </c>
      <c r="R466" s="155">
        <f>Q466*H466</f>
        <v>8.570000000000001E-5</v>
      </c>
      <c r="S466" s="155">
        <v>0</v>
      </c>
      <c r="T466" s="156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57" t="s">
        <v>154</v>
      </c>
      <c r="AT466" s="157" t="s">
        <v>150</v>
      </c>
      <c r="AU466" s="157" t="s">
        <v>83</v>
      </c>
      <c r="AY466" s="17" t="s">
        <v>148</v>
      </c>
      <c r="BE466" s="158">
        <f>IF(N466="základní",J466,0)</f>
        <v>0</v>
      </c>
      <c r="BF466" s="158">
        <f>IF(N466="snížená",J466,0)</f>
        <v>0</v>
      </c>
      <c r="BG466" s="158">
        <f>IF(N466="zákl. přenesená",J466,0)</f>
        <v>0</v>
      </c>
      <c r="BH466" s="158">
        <f>IF(N466="sníž. přenesená",J466,0)</f>
        <v>0</v>
      </c>
      <c r="BI466" s="158">
        <f>IF(N466="nulová",J466,0)</f>
        <v>0</v>
      </c>
      <c r="BJ466" s="17" t="s">
        <v>81</v>
      </c>
      <c r="BK466" s="158">
        <f>ROUND(I466*H466,2)</f>
        <v>0</v>
      </c>
      <c r="BL466" s="17" t="s">
        <v>154</v>
      </c>
      <c r="BM466" s="157" t="s">
        <v>794</v>
      </c>
    </row>
    <row r="467" spans="1:65" s="13" customFormat="1" ht="10.199999999999999">
      <c r="B467" s="159"/>
      <c r="D467" s="160" t="s">
        <v>156</v>
      </c>
      <c r="E467" s="161" t="s">
        <v>1</v>
      </c>
      <c r="F467" s="162" t="s">
        <v>795</v>
      </c>
      <c r="H467" s="163">
        <v>8.5699999999999985</v>
      </c>
      <c r="I467" s="164"/>
      <c r="L467" s="159"/>
      <c r="M467" s="165"/>
      <c r="N467" s="166"/>
      <c r="O467" s="166"/>
      <c r="P467" s="166"/>
      <c r="Q467" s="166"/>
      <c r="R467" s="166"/>
      <c r="S467" s="166"/>
      <c r="T467" s="167"/>
      <c r="AT467" s="161" t="s">
        <v>156</v>
      </c>
      <c r="AU467" s="161" t="s">
        <v>83</v>
      </c>
      <c r="AV467" s="13" t="s">
        <v>83</v>
      </c>
      <c r="AW467" s="13" t="s">
        <v>31</v>
      </c>
      <c r="AX467" s="13" t="s">
        <v>81</v>
      </c>
      <c r="AY467" s="161" t="s">
        <v>148</v>
      </c>
    </row>
    <row r="468" spans="1:65" s="2" customFormat="1" ht="24.15" customHeight="1">
      <c r="A468" s="32"/>
      <c r="B468" s="144"/>
      <c r="C468" s="176" t="s">
        <v>796</v>
      </c>
      <c r="D468" s="176" t="s">
        <v>267</v>
      </c>
      <c r="E468" s="177" t="s">
        <v>797</v>
      </c>
      <c r="F468" s="178" t="s">
        <v>798</v>
      </c>
      <c r="G468" s="179" t="s">
        <v>153</v>
      </c>
      <c r="H468" s="180">
        <v>8.827</v>
      </c>
      <c r="I468" s="181"/>
      <c r="J468" s="182">
        <f>ROUND(I468*H468,2)</f>
        <v>0</v>
      </c>
      <c r="K468" s="183"/>
      <c r="L468" s="184"/>
      <c r="M468" s="185" t="s">
        <v>1</v>
      </c>
      <c r="N468" s="186" t="s">
        <v>38</v>
      </c>
      <c r="O468" s="58"/>
      <c r="P468" s="155">
        <f>O468*H468</f>
        <v>0</v>
      </c>
      <c r="Q468" s="155">
        <v>5.4999999999999997E-3</v>
      </c>
      <c r="R468" s="155">
        <f>Q468*H468</f>
        <v>4.8548499999999994E-2</v>
      </c>
      <c r="S468" s="155">
        <v>0</v>
      </c>
      <c r="T468" s="156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57" t="s">
        <v>230</v>
      </c>
      <c r="AT468" s="157" t="s">
        <v>267</v>
      </c>
      <c r="AU468" s="157" t="s">
        <v>83</v>
      </c>
      <c r="AY468" s="17" t="s">
        <v>148</v>
      </c>
      <c r="BE468" s="158">
        <f>IF(N468="základní",J468,0)</f>
        <v>0</v>
      </c>
      <c r="BF468" s="158">
        <f>IF(N468="snížená",J468,0)</f>
        <v>0</v>
      </c>
      <c r="BG468" s="158">
        <f>IF(N468="zákl. přenesená",J468,0)</f>
        <v>0</v>
      </c>
      <c r="BH468" s="158">
        <f>IF(N468="sníž. přenesená",J468,0)</f>
        <v>0</v>
      </c>
      <c r="BI468" s="158">
        <f>IF(N468="nulová",J468,0)</f>
        <v>0</v>
      </c>
      <c r="BJ468" s="17" t="s">
        <v>81</v>
      </c>
      <c r="BK468" s="158">
        <f>ROUND(I468*H468,2)</f>
        <v>0</v>
      </c>
      <c r="BL468" s="17" t="s">
        <v>154</v>
      </c>
      <c r="BM468" s="157" t="s">
        <v>799</v>
      </c>
    </row>
    <row r="469" spans="1:65" s="13" customFormat="1" ht="10.199999999999999">
      <c r="B469" s="159"/>
      <c r="D469" s="160" t="s">
        <v>156</v>
      </c>
      <c r="F469" s="162" t="s">
        <v>800</v>
      </c>
      <c r="H469" s="163">
        <v>8.827</v>
      </c>
      <c r="I469" s="164"/>
      <c r="L469" s="159"/>
      <c r="M469" s="165"/>
      <c r="N469" s="166"/>
      <c r="O469" s="166"/>
      <c r="P469" s="166"/>
      <c r="Q469" s="166"/>
      <c r="R469" s="166"/>
      <c r="S469" s="166"/>
      <c r="T469" s="167"/>
      <c r="AT469" s="161" t="s">
        <v>156</v>
      </c>
      <c r="AU469" s="161" t="s">
        <v>83</v>
      </c>
      <c r="AV469" s="13" t="s">
        <v>83</v>
      </c>
      <c r="AW469" s="13" t="s">
        <v>3</v>
      </c>
      <c r="AX469" s="13" t="s">
        <v>81</v>
      </c>
      <c r="AY469" s="161" t="s">
        <v>148</v>
      </c>
    </row>
    <row r="470" spans="1:65" s="2" customFormat="1" ht="33" customHeight="1">
      <c r="A470" s="32"/>
      <c r="B470" s="144"/>
      <c r="C470" s="145" t="s">
        <v>801</v>
      </c>
      <c r="D470" s="145" t="s">
        <v>150</v>
      </c>
      <c r="E470" s="146" t="s">
        <v>802</v>
      </c>
      <c r="F470" s="147" t="s">
        <v>803</v>
      </c>
      <c r="G470" s="148" t="s">
        <v>322</v>
      </c>
      <c r="H470" s="149">
        <v>9</v>
      </c>
      <c r="I470" s="150"/>
      <c r="J470" s="151">
        <f t="shared" ref="J470:J482" si="0">ROUND(I470*H470,2)</f>
        <v>0</v>
      </c>
      <c r="K470" s="152"/>
      <c r="L470" s="33"/>
      <c r="M470" s="153" t="s">
        <v>1</v>
      </c>
      <c r="N470" s="154" t="s">
        <v>38</v>
      </c>
      <c r="O470" s="58"/>
      <c r="P470" s="155">
        <f t="shared" ref="P470:P482" si="1">O470*H470</f>
        <v>0</v>
      </c>
      <c r="Q470" s="155">
        <v>1.0000000000000001E-5</v>
      </c>
      <c r="R470" s="155">
        <f t="shared" ref="R470:R482" si="2">Q470*H470</f>
        <v>9.0000000000000006E-5</v>
      </c>
      <c r="S470" s="155">
        <v>0</v>
      </c>
      <c r="T470" s="156">
        <f t="shared" ref="T470:T482" si="3"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57" t="s">
        <v>154</v>
      </c>
      <c r="AT470" s="157" t="s">
        <v>150</v>
      </c>
      <c r="AU470" s="157" t="s">
        <v>83</v>
      </c>
      <c r="AY470" s="17" t="s">
        <v>148</v>
      </c>
      <c r="BE470" s="158">
        <f t="shared" ref="BE470:BE482" si="4">IF(N470="základní",J470,0)</f>
        <v>0</v>
      </c>
      <c r="BF470" s="158">
        <f t="shared" ref="BF470:BF482" si="5">IF(N470="snížená",J470,0)</f>
        <v>0</v>
      </c>
      <c r="BG470" s="158">
        <f t="shared" ref="BG470:BG482" si="6">IF(N470="zákl. přenesená",J470,0)</f>
        <v>0</v>
      </c>
      <c r="BH470" s="158">
        <f t="shared" ref="BH470:BH482" si="7">IF(N470="sníž. přenesená",J470,0)</f>
        <v>0</v>
      </c>
      <c r="BI470" s="158">
        <f t="shared" ref="BI470:BI482" si="8">IF(N470="nulová",J470,0)</f>
        <v>0</v>
      </c>
      <c r="BJ470" s="17" t="s">
        <v>81</v>
      </c>
      <c r="BK470" s="158">
        <f t="shared" ref="BK470:BK482" si="9">ROUND(I470*H470,2)</f>
        <v>0</v>
      </c>
      <c r="BL470" s="17" t="s">
        <v>154</v>
      </c>
      <c r="BM470" s="157" t="s">
        <v>804</v>
      </c>
    </row>
    <row r="471" spans="1:65" s="2" customFormat="1" ht="16.5" customHeight="1">
      <c r="A471" s="32"/>
      <c r="B471" s="144"/>
      <c r="C471" s="176" t="s">
        <v>805</v>
      </c>
      <c r="D471" s="176" t="s">
        <v>267</v>
      </c>
      <c r="E471" s="177" t="s">
        <v>806</v>
      </c>
      <c r="F471" s="178" t="s">
        <v>807</v>
      </c>
      <c r="G471" s="179" t="s">
        <v>322</v>
      </c>
      <c r="H471" s="180">
        <v>3</v>
      </c>
      <c r="I471" s="181"/>
      <c r="J471" s="182">
        <f t="shared" si="0"/>
        <v>0</v>
      </c>
      <c r="K471" s="183"/>
      <c r="L471" s="184"/>
      <c r="M471" s="185" t="s">
        <v>1</v>
      </c>
      <c r="N471" s="186" t="s">
        <v>38</v>
      </c>
      <c r="O471" s="58"/>
      <c r="P471" s="155">
        <f t="shared" si="1"/>
        <v>0</v>
      </c>
      <c r="Q471" s="155">
        <v>1.4E-3</v>
      </c>
      <c r="R471" s="155">
        <f t="shared" si="2"/>
        <v>4.1999999999999997E-3</v>
      </c>
      <c r="S471" s="155">
        <v>0</v>
      </c>
      <c r="T471" s="156">
        <f t="shared" si="3"/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57" t="s">
        <v>230</v>
      </c>
      <c r="AT471" s="157" t="s">
        <v>267</v>
      </c>
      <c r="AU471" s="157" t="s">
        <v>83</v>
      </c>
      <c r="AY471" s="17" t="s">
        <v>148</v>
      </c>
      <c r="BE471" s="158">
        <f t="shared" si="4"/>
        <v>0</v>
      </c>
      <c r="BF471" s="158">
        <f t="shared" si="5"/>
        <v>0</v>
      </c>
      <c r="BG471" s="158">
        <f t="shared" si="6"/>
        <v>0</v>
      </c>
      <c r="BH471" s="158">
        <f t="shared" si="7"/>
        <v>0</v>
      </c>
      <c r="BI471" s="158">
        <f t="shared" si="8"/>
        <v>0</v>
      </c>
      <c r="BJ471" s="17" t="s">
        <v>81</v>
      </c>
      <c r="BK471" s="158">
        <f t="shared" si="9"/>
        <v>0</v>
      </c>
      <c r="BL471" s="17" t="s">
        <v>154</v>
      </c>
      <c r="BM471" s="157" t="s">
        <v>808</v>
      </c>
    </row>
    <row r="472" spans="1:65" s="2" customFormat="1" ht="16.5" customHeight="1">
      <c r="A472" s="32"/>
      <c r="B472" s="144"/>
      <c r="C472" s="176" t="s">
        <v>809</v>
      </c>
      <c r="D472" s="176" t="s">
        <v>267</v>
      </c>
      <c r="E472" s="177" t="s">
        <v>810</v>
      </c>
      <c r="F472" s="178" t="s">
        <v>811</v>
      </c>
      <c r="G472" s="179" t="s">
        <v>322</v>
      </c>
      <c r="H472" s="180">
        <v>3</v>
      </c>
      <c r="I472" s="181"/>
      <c r="J472" s="182">
        <f t="shared" si="0"/>
        <v>0</v>
      </c>
      <c r="K472" s="183"/>
      <c r="L472" s="184"/>
      <c r="M472" s="185" t="s">
        <v>1</v>
      </c>
      <c r="N472" s="186" t="s">
        <v>38</v>
      </c>
      <c r="O472" s="58"/>
      <c r="P472" s="155">
        <f t="shared" si="1"/>
        <v>0</v>
      </c>
      <c r="Q472" s="155">
        <v>1.2099999999999999E-3</v>
      </c>
      <c r="R472" s="155">
        <f t="shared" si="2"/>
        <v>3.6299999999999995E-3</v>
      </c>
      <c r="S472" s="155">
        <v>0</v>
      </c>
      <c r="T472" s="156">
        <f t="shared" si="3"/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57" t="s">
        <v>230</v>
      </c>
      <c r="AT472" s="157" t="s">
        <v>267</v>
      </c>
      <c r="AU472" s="157" t="s">
        <v>83</v>
      </c>
      <c r="AY472" s="17" t="s">
        <v>148</v>
      </c>
      <c r="BE472" s="158">
        <f t="shared" si="4"/>
        <v>0</v>
      </c>
      <c r="BF472" s="158">
        <f t="shared" si="5"/>
        <v>0</v>
      </c>
      <c r="BG472" s="158">
        <f t="shared" si="6"/>
        <v>0</v>
      </c>
      <c r="BH472" s="158">
        <f t="shared" si="7"/>
        <v>0</v>
      </c>
      <c r="BI472" s="158">
        <f t="shared" si="8"/>
        <v>0</v>
      </c>
      <c r="BJ472" s="17" t="s">
        <v>81</v>
      </c>
      <c r="BK472" s="158">
        <f t="shared" si="9"/>
        <v>0</v>
      </c>
      <c r="BL472" s="17" t="s">
        <v>154</v>
      </c>
      <c r="BM472" s="157" t="s">
        <v>812</v>
      </c>
    </row>
    <row r="473" spans="1:65" s="2" customFormat="1" ht="16.5" customHeight="1">
      <c r="A473" s="32"/>
      <c r="B473" s="144"/>
      <c r="C473" s="176" t="s">
        <v>813</v>
      </c>
      <c r="D473" s="176" t="s">
        <v>267</v>
      </c>
      <c r="E473" s="177" t="s">
        <v>814</v>
      </c>
      <c r="F473" s="178" t="s">
        <v>815</v>
      </c>
      <c r="G473" s="179" t="s">
        <v>322</v>
      </c>
      <c r="H473" s="180">
        <v>3</v>
      </c>
      <c r="I473" s="181"/>
      <c r="J473" s="182">
        <f t="shared" si="0"/>
        <v>0</v>
      </c>
      <c r="K473" s="183"/>
      <c r="L473" s="184"/>
      <c r="M473" s="185" t="s">
        <v>1</v>
      </c>
      <c r="N473" s="186" t="s">
        <v>38</v>
      </c>
      <c r="O473" s="58"/>
      <c r="P473" s="155">
        <f t="shared" si="1"/>
        <v>0</v>
      </c>
      <c r="Q473" s="155">
        <v>1.1000000000000001E-3</v>
      </c>
      <c r="R473" s="155">
        <f t="shared" si="2"/>
        <v>3.3E-3</v>
      </c>
      <c r="S473" s="155">
        <v>0</v>
      </c>
      <c r="T473" s="156">
        <f t="shared" si="3"/>
        <v>0</v>
      </c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R473" s="157" t="s">
        <v>230</v>
      </c>
      <c r="AT473" s="157" t="s">
        <v>267</v>
      </c>
      <c r="AU473" s="157" t="s">
        <v>83</v>
      </c>
      <c r="AY473" s="17" t="s">
        <v>148</v>
      </c>
      <c r="BE473" s="158">
        <f t="shared" si="4"/>
        <v>0</v>
      </c>
      <c r="BF473" s="158">
        <f t="shared" si="5"/>
        <v>0</v>
      </c>
      <c r="BG473" s="158">
        <f t="shared" si="6"/>
        <v>0</v>
      </c>
      <c r="BH473" s="158">
        <f t="shared" si="7"/>
        <v>0</v>
      </c>
      <c r="BI473" s="158">
        <f t="shared" si="8"/>
        <v>0</v>
      </c>
      <c r="BJ473" s="17" t="s">
        <v>81</v>
      </c>
      <c r="BK473" s="158">
        <f t="shared" si="9"/>
        <v>0</v>
      </c>
      <c r="BL473" s="17" t="s">
        <v>154</v>
      </c>
      <c r="BM473" s="157" t="s">
        <v>816</v>
      </c>
    </row>
    <row r="474" spans="1:65" s="2" customFormat="1" ht="16.5" customHeight="1">
      <c r="A474" s="32"/>
      <c r="B474" s="144"/>
      <c r="C474" s="145" t="s">
        <v>817</v>
      </c>
      <c r="D474" s="145" t="s">
        <v>150</v>
      </c>
      <c r="E474" s="146" t="s">
        <v>818</v>
      </c>
      <c r="F474" s="147" t="s">
        <v>819</v>
      </c>
      <c r="G474" s="148" t="s">
        <v>322</v>
      </c>
      <c r="H474" s="149">
        <v>3</v>
      </c>
      <c r="I474" s="150"/>
      <c r="J474" s="151">
        <f t="shared" si="0"/>
        <v>0</v>
      </c>
      <c r="K474" s="152"/>
      <c r="L474" s="33"/>
      <c r="M474" s="153" t="s">
        <v>1</v>
      </c>
      <c r="N474" s="154" t="s">
        <v>38</v>
      </c>
      <c r="O474" s="58"/>
      <c r="P474" s="155">
        <f t="shared" si="1"/>
        <v>0</v>
      </c>
      <c r="Q474" s="155">
        <v>1.0000000000000001E-5</v>
      </c>
      <c r="R474" s="155">
        <f t="shared" si="2"/>
        <v>3.0000000000000004E-5</v>
      </c>
      <c r="S474" s="155">
        <v>0</v>
      </c>
      <c r="T474" s="156">
        <f t="shared" si="3"/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57" t="s">
        <v>154</v>
      </c>
      <c r="AT474" s="157" t="s">
        <v>150</v>
      </c>
      <c r="AU474" s="157" t="s">
        <v>83</v>
      </c>
      <c r="AY474" s="17" t="s">
        <v>148</v>
      </c>
      <c r="BE474" s="158">
        <f t="shared" si="4"/>
        <v>0</v>
      </c>
      <c r="BF474" s="158">
        <f t="shared" si="5"/>
        <v>0</v>
      </c>
      <c r="BG474" s="158">
        <f t="shared" si="6"/>
        <v>0</v>
      </c>
      <c r="BH474" s="158">
        <f t="shared" si="7"/>
        <v>0</v>
      </c>
      <c r="BI474" s="158">
        <f t="shared" si="8"/>
        <v>0</v>
      </c>
      <c r="BJ474" s="17" t="s">
        <v>81</v>
      </c>
      <c r="BK474" s="158">
        <f t="shared" si="9"/>
        <v>0</v>
      </c>
      <c r="BL474" s="17" t="s">
        <v>154</v>
      </c>
      <c r="BM474" s="157" t="s">
        <v>820</v>
      </c>
    </row>
    <row r="475" spans="1:65" s="2" customFormat="1" ht="16.5" customHeight="1">
      <c r="A475" s="32"/>
      <c r="B475" s="144"/>
      <c r="C475" s="176" t="s">
        <v>821</v>
      </c>
      <c r="D475" s="176" t="s">
        <v>267</v>
      </c>
      <c r="E475" s="177" t="s">
        <v>822</v>
      </c>
      <c r="F475" s="178" t="s">
        <v>823</v>
      </c>
      <c r="G475" s="179" t="s">
        <v>322</v>
      </c>
      <c r="H475" s="180">
        <v>3</v>
      </c>
      <c r="I475" s="181"/>
      <c r="J475" s="182">
        <f t="shared" si="0"/>
        <v>0</v>
      </c>
      <c r="K475" s="183"/>
      <c r="L475" s="184"/>
      <c r="M475" s="185" t="s">
        <v>1</v>
      </c>
      <c r="N475" s="186" t="s">
        <v>38</v>
      </c>
      <c r="O475" s="58"/>
      <c r="P475" s="155">
        <f t="shared" si="1"/>
        <v>0</v>
      </c>
      <c r="Q475" s="155">
        <v>5.1999999999999995E-4</v>
      </c>
      <c r="R475" s="155">
        <f t="shared" si="2"/>
        <v>1.5599999999999998E-3</v>
      </c>
      <c r="S475" s="155">
        <v>0</v>
      </c>
      <c r="T475" s="156">
        <f t="shared" si="3"/>
        <v>0</v>
      </c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R475" s="157" t="s">
        <v>230</v>
      </c>
      <c r="AT475" s="157" t="s">
        <v>267</v>
      </c>
      <c r="AU475" s="157" t="s">
        <v>83</v>
      </c>
      <c r="AY475" s="17" t="s">
        <v>148</v>
      </c>
      <c r="BE475" s="158">
        <f t="shared" si="4"/>
        <v>0</v>
      </c>
      <c r="BF475" s="158">
        <f t="shared" si="5"/>
        <v>0</v>
      </c>
      <c r="BG475" s="158">
        <f t="shared" si="6"/>
        <v>0</v>
      </c>
      <c r="BH475" s="158">
        <f t="shared" si="7"/>
        <v>0</v>
      </c>
      <c r="BI475" s="158">
        <f t="shared" si="8"/>
        <v>0</v>
      </c>
      <c r="BJ475" s="17" t="s">
        <v>81</v>
      </c>
      <c r="BK475" s="158">
        <f t="shared" si="9"/>
        <v>0</v>
      </c>
      <c r="BL475" s="17" t="s">
        <v>154</v>
      </c>
      <c r="BM475" s="157" t="s">
        <v>824</v>
      </c>
    </row>
    <row r="476" spans="1:65" s="2" customFormat="1" ht="24.15" customHeight="1">
      <c r="A476" s="32"/>
      <c r="B476" s="144"/>
      <c r="C476" s="145" t="s">
        <v>825</v>
      </c>
      <c r="D476" s="145" t="s">
        <v>150</v>
      </c>
      <c r="E476" s="146" t="s">
        <v>826</v>
      </c>
      <c r="F476" s="147" t="s">
        <v>827</v>
      </c>
      <c r="G476" s="148" t="s">
        <v>322</v>
      </c>
      <c r="H476" s="149">
        <v>8</v>
      </c>
      <c r="I476" s="150"/>
      <c r="J476" s="151">
        <f t="shared" si="0"/>
        <v>0</v>
      </c>
      <c r="K476" s="152"/>
      <c r="L476" s="33"/>
      <c r="M476" s="153" t="s">
        <v>1</v>
      </c>
      <c r="N476" s="154" t="s">
        <v>38</v>
      </c>
      <c r="O476" s="58"/>
      <c r="P476" s="155">
        <f t="shared" si="1"/>
        <v>0</v>
      </c>
      <c r="Q476" s="155">
        <v>0.34089999999999998</v>
      </c>
      <c r="R476" s="155">
        <f t="shared" si="2"/>
        <v>2.7271999999999998</v>
      </c>
      <c r="S476" s="155">
        <v>0</v>
      </c>
      <c r="T476" s="156">
        <f t="shared" si="3"/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57" t="s">
        <v>154</v>
      </c>
      <c r="AT476" s="157" t="s">
        <v>150</v>
      </c>
      <c r="AU476" s="157" t="s">
        <v>83</v>
      </c>
      <c r="AY476" s="17" t="s">
        <v>148</v>
      </c>
      <c r="BE476" s="158">
        <f t="shared" si="4"/>
        <v>0</v>
      </c>
      <c r="BF476" s="158">
        <f t="shared" si="5"/>
        <v>0</v>
      </c>
      <c r="BG476" s="158">
        <f t="shared" si="6"/>
        <v>0</v>
      </c>
      <c r="BH476" s="158">
        <f t="shared" si="7"/>
        <v>0</v>
      </c>
      <c r="BI476" s="158">
        <f t="shared" si="8"/>
        <v>0</v>
      </c>
      <c r="BJ476" s="17" t="s">
        <v>81</v>
      </c>
      <c r="BK476" s="158">
        <f t="shared" si="9"/>
        <v>0</v>
      </c>
      <c r="BL476" s="17" t="s">
        <v>154</v>
      </c>
      <c r="BM476" s="157" t="s">
        <v>828</v>
      </c>
    </row>
    <row r="477" spans="1:65" s="2" customFormat="1" ht="16.5" customHeight="1">
      <c r="A477" s="32"/>
      <c r="B477" s="144"/>
      <c r="C477" s="176" t="s">
        <v>829</v>
      </c>
      <c r="D477" s="176" t="s">
        <v>267</v>
      </c>
      <c r="E477" s="177" t="s">
        <v>830</v>
      </c>
      <c r="F477" s="178" t="s">
        <v>831</v>
      </c>
      <c r="G477" s="179" t="s">
        <v>322</v>
      </c>
      <c r="H477" s="180">
        <v>8</v>
      </c>
      <c r="I477" s="181"/>
      <c r="J477" s="182">
        <f t="shared" si="0"/>
        <v>0</v>
      </c>
      <c r="K477" s="183"/>
      <c r="L477" s="184"/>
      <c r="M477" s="185" t="s">
        <v>1</v>
      </c>
      <c r="N477" s="186" t="s">
        <v>38</v>
      </c>
      <c r="O477" s="58"/>
      <c r="P477" s="155">
        <f t="shared" si="1"/>
        <v>0</v>
      </c>
      <c r="Q477" s="155">
        <v>0.108</v>
      </c>
      <c r="R477" s="155">
        <f t="shared" si="2"/>
        <v>0.86399999999999999</v>
      </c>
      <c r="S477" s="155">
        <v>0</v>
      </c>
      <c r="T477" s="156">
        <f t="shared" si="3"/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57" t="s">
        <v>230</v>
      </c>
      <c r="AT477" s="157" t="s">
        <v>267</v>
      </c>
      <c r="AU477" s="157" t="s">
        <v>83</v>
      </c>
      <c r="AY477" s="17" t="s">
        <v>148</v>
      </c>
      <c r="BE477" s="158">
        <f t="shared" si="4"/>
        <v>0</v>
      </c>
      <c r="BF477" s="158">
        <f t="shared" si="5"/>
        <v>0</v>
      </c>
      <c r="BG477" s="158">
        <f t="shared" si="6"/>
        <v>0</v>
      </c>
      <c r="BH477" s="158">
        <f t="shared" si="7"/>
        <v>0</v>
      </c>
      <c r="BI477" s="158">
        <f t="shared" si="8"/>
        <v>0</v>
      </c>
      <c r="BJ477" s="17" t="s">
        <v>81</v>
      </c>
      <c r="BK477" s="158">
        <f t="shared" si="9"/>
        <v>0</v>
      </c>
      <c r="BL477" s="17" t="s">
        <v>154</v>
      </c>
      <c r="BM477" s="157" t="s">
        <v>832</v>
      </c>
    </row>
    <row r="478" spans="1:65" s="2" customFormat="1" ht="21.75" customHeight="1">
      <c r="A478" s="32"/>
      <c r="B478" s="144"/>
      <c r="C478" s="176" t="s">
        <v>833</v>
      </c>
      <c r="D478" s="176" t="s">
        <v>267</v>
      </c>
      <c r="E478" s="177" t="s">
        <v>834</v>
      </c>
      <c r="F478" s="178" t="s">
        <v>835</v>
      </c>
      <c r="G478" s="179" t="s">
        <v>322</v>
      </c>
      <c r="H478" s="180">
        <v>8</v>
      </c>
      <c r="I478" s="181"/>
      <c r="J478" s="182">
        <f t="shared" si="0"/>
        <v>0</v>
      </c>
      <c r="K478" s="183"/>
      <c r="L478" s="184"/>
      <c r="M478" s="185" t="s">
        <v>1</v>
      </c>
      <c r="N478" s="186" t="s">
        <v>38</v>
      </c>
      <c r="O478" s="58"/>
      <c r="P478" s="155">
        <f t="shared" si="1"/>
        <v>0</v>
      </c>
      <c r="Q478" s="155">
        <v>7.0000000000000007E-2</v>
      </c>
      <c r="R478" s="155">
        <f t="shared" si="2"/>
        <v>0.56000000000000005</v>
      </c>
      <c r="S478" s="155">
        <v>0</v>
      </c>
      <c r="T478" s="156">
        <f t="shared" si="3"/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57" t="s">
        <v>230</v>
      </c>
      <c r="AT478" s="157" t="s">
        <v>267</v>
      </c>
      <c r="AU478" s="157" t="s">
        <v>83</v>
      </c>
      <c r="AY478" s="17" t="s">
        <v>148</v>
      </c>
      <c r="BE478" s="158">
        <f t="shared" si="4"/>
        <v>0</v>
      </c>
      <c r="BF478" s="158">
        <f t="shared" si="5"/>
        <v>0</v>
      </c>
      <c r="BG478" s="158">
        <f t="shared" si="6"/>
        <v>0</v>
      </c>
      <c r="BH478" s="158">
        <f t="shared" si="7"/>
        <v>0</v>
      </c>
      <c r="BI478" s="158">
        <f t="shared" si="8"/>
        <v>0</v>
      </c>
      <c r="BJ478" s="17" t="s">
        <v>81</v>
      </c>
      <c r="BK478" s="158">
        <f t="shared" si="9"/>
        <v>0</v>
      </c>
      <c r="BL478" s="17" t="s">
        <v>154</v>
      </c>
      <c r="BM478" s="157" t="s">
        <v>836</v>
      </c>
    </row>
    <row r="479" spans="1:65" s="2" customFormat="1" ht="16.5" customHeight="1">
      <c r="A479" s="32"/>
      <c r="B479" s="144"/>
      <c r="C479" s="176" t="s">
        <v>837</v>
      </c>
      <c r="D479" s="176" t="s">
        <v>267</v>
      </c>
      <c r="E479" s="177" t="s">
        <v>838</v>
      </c>
      <c r="F479" s="178" t="s">
        <v>839</v>
      </c>
      <c r="G479" s="179" t="s">
        <v>322</v>
      </c>
      <c r="H479" s="180">
        <v>8</v>
      </c>
      <c r="I479" s="181"/>
      <c r="J479" s="182">
        <f t="shared" si="0"/>
        <v>0</v>
      </c>
      <c r="K479" s="183"/>
      <c r="L479" s="184"/>
      <c r="M479" s="185" t="s">
        <v>1</v>
      </c>
      <c r="N479" s="186" t="s">
        <v>38</v>
      </c>
      <c r="O479" s="58"/>
      <c r="P479" s="155">
        <f t="shared" si="1"/>
        <v>0</v>
      </c>
      <c r="Q479" s="155">
        <v>7.5999999999999998E-2</v>
      </c>
      <c r="R479" s="155">
        <f t="shared" si="2"/>
        <v>0.60799999999999998</v>
      </c>
      <c r="S479" s="155">
        <v>0</v>
      </c>
      <c r="T479" s="156">
        <f t="shared" si="3"/>
        <v>0</v>
      </c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R479" s="157" t="s">
        <v>230</v>
      </c>
      <c r="AT479" s="157" t="s">
        <v>267</v>
      </c>
      <c r="AU479" s="157" t="s">
        <v>83</v>
      </c>
      <c r="AY479" s="17" t="s">
        <v>148</v>
      </c>
      <c r="BE479" s="158">
        <f t="shared" si="4"/>
        <v>0</v>
      </c>
      <c r="BF479" s="158">
        <f t="shared" si="5"/>
        <v>0</v>
      </c>
      <c r="BG479" s="158">
        <f t="shared" si="6"/>
        <v>0</v>
      </c>
      <c r="BH479" s="158">
        <f t="shared" si="7"/>
        <v>0</v>
      </c>
      <c r="BI479" s="158">
        <f t="shared" si="8"/>
        <v>0</v>
      </c>
      <c r="BJ479" s="17" t="s">
        <v>81</v>
      </c>
      <c r="BK479" s="158">
        <f t="shared" si="9"/>
        <v>0</v>
      </c>
      <c r="BL479" s="17" t="s">
        <v>154</v>
      </c>
      <c r="BM479" s="157" t="s">
        <v>840</v>
      </c>
    </row>
    <row r="480" spans="1:65" s="2" customFormat="1" ht="24.15" customHeight="1">
      <c r="A480" s="32"/>
      <c r="B480" s="144"/>
      <c r="C480" s="176" t="s">
        <v>841</v>
      </c>
      <c r="D480" s="176" t="s">
        <v>267</v>
      </c>
      <c r="E480" s="177" t="s">
        <v>842</v>
      </c>
      <c r="F480" s="178" t="s">
        <v>843</v>
      </c>
      <c r="G480" s="179" t="s">
        <v>322</v>
      </c>
      <c r="H480" s="180">
        <v>8</v>
      </c>
      <c r="I480" s="181"/>
      <c r="J480" s="182">
        <f t="shared" si="0"/>
        <v>0</v>
      </c>
      <c r="K480" s="183"/>
      <c r="L480" s="184"/>
      <c r="M480" s="185" t="s">
        <v>1</v>
      </c>
      <c r="N480" s="186" t="s">
        <v>38</v>
      </c>
      <c r="O480" s="58"/>
      <c r="P480" s="155">
        <f t="shared" si="1"/>
        <v>0</v>
      </c>
      <c r="Q480" s="155">
        <v>0.15</v>
      </c>
      <c r="R480" s="155">
        <f t="shared" si="2"/>
        <v>1.2</v>
      </c>
      <c r="S480" s="155">
        <v>0</v>
      </c>
      <c r="T480" s="156">
        <f t="shared" si="3"/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57" t="s">
        <v>230</v>
      </c>
      <c r="AT480" s="157" t="s">
        <v>267</v>
      </c>
      <c r="AU480" s="157" t="s">
        <v>83</v>
      </c>
      <c r="AY480" s="17" t="s">
        <v>148</v>
      </c>
      <c r="BE480" s="158">
        <f t="shared" si="4"/>
        <v>0</v>
      </c>
      <c r="BF480" s="158">
        <f t="shared" si="5"/>
        <v>0</v>
      </c>
      <c r="BG480" s="158">
        <f t="shared" si="6"/>
        <v>0</v>
      </c>
      <c r="BH480" s="158">
        <f t="shared" si="7"/>
        <v>0</v>
      </c>
      <c r="BI480" s="158">
        <f t="shared" si="8"/>
        <v>0</v>
      </c>
      <c r="BJ480" s="17" t="s">
        <v>81</v>
      </c>
      <c r="BK480" s="158">
        <f t="shared" si="9"/>
        <v>0</v>
      </c>
      <c r="BL480" s="17" t="s">
        <v>154</v>
      </c>
      <c r="BM480" s="157" t="s">
        <v>844</v>
      </c>
    </row>
    <row r="481" spans="1:65" s="2" customFormat="1" ht="16.5" customHeight="1">
      <c r="A481" s="32"/>
      <c r="B481" s="144"/>
      <c r="C481" s="176" t="s">
        <v>845</v>
      </c>
      <c r="D481" s="176" t="s">
        <v>267</v>
      </c>
      <c r="E481" s="177" t="s">
        <v>846</v>
      </c>
      <c r="F481" s="178" t="s">
        <v>847</v>
      </c>
      <c r="G481" s="179" t="s">
        <v>322</v>
      </c>
      <c r="H481" s="180">
        <v>8</v>
      </c>
      <c r="I481" s="181"/>
      <c r="J481" s="182">
        <f t="shared" si="0"/>
        <v>0</v>
      </c>
      <c r="K481" s="183"/>
      <c r="L481" s="184"/>
      <c r="M481" s="185" t="s">
        <v>1</v>
      </c>
      <c r="N481" s="186" t="s">
        <v>38</v>
      </c>
      <c r="O481" s="58"/>
      <c r="P481" s="155">
        <f t="shared" si="1"/>
        <v>0</v>
      </c>
      <c r="Q481" s="155">
        <v>0.1</v>
      </c>
      <c r="R481" s="155">
        <f t="shared" si="2"/>
        <v>0.8</v>
      </c>
      <c r="S481" s="155">
        <v>0</v>
      </c>
      <c r="T481" s="156">
        <f t="shared" si="3"/>
        <v>0</v>
      </c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R481" s="157" t="s">
        <v>230</v>
      </c>
      <c r="AT481" s="157" t="s">
        <v>267</v>
      </c>
      <c r="AU481" s="157" t="s">
        <v>83</v>
      </c>
      <c r="AY481" s="17" t="s">
        <v>148</v>
      </c>
      <c r="BE481" s="158">
        <f t="shared" si="4"/>
        <v>0</v>
      </c>
      <c r="BF481" s="158">
        <f t="shared" si="5"/>
        <v>0</v>
      </c>
      <c r="BG481" s="158">
        <f t="shared" si="6"/>
        <v>0</v>
      </c>
      <c r="BH481" s="158">
        <f t="shared" si="7"/>
        <v>0</v>
      </c>
      <c r="BI481" s="158">
        <f t="shared" si="8"/>
        <v>0</v>
      </c>
      <c r="BJ481" s="17" t="s">
        <v>81</v>
      </c>
      <c r="BK481" s="158">
        <f t="shared" si="9"/>
        <v>0</v>
      </c>
      <c r="BL481" s="17" t="s">
        <v>154</v>
      </c>
      <c r="BM481" s="157" t="s">
        <v>848</v>
      </c>
    </row>
    <row r="482" spans="1:65" s="2" customFormat="1" ht="21.75" customHeight="1">
      <c r="A482" s="32"/>
      <c r="B482" s="144"/>
      <c r="C482" s="145" t="s">
        <v>849</v>
      </c>
      <c r="D482" s="145" t="s">
        <v>150</v>
      </c>
      <c r="E482" s="146" t="s">
        <v>362</v>
      </c>
      <c r="F482" s="147" t="s">
        <v>363</v>
      </c>
      <c r="G482" s="148" t="s">
        <v>153</v>
      </c>
      <c r="H482" s="149">
        <v>8.57</v>
      </c>
      <c r="I482" s="150"/>
      <c r="J482" s="151">
        <f t="shared" si="0"/>
        <v>0</v>
      </c>
      <c r="K482" s="152"/>
      <c r="L482" s="33"/>
      <c r="M482" s="153" t="s">
        <v>1</v>
      </c>
      <c r="N482" s="154" t="s">
        <v>38</v>
      </c>
      <c r="O482" s="58"/>
      <c r="P482" s="155">
        <f t="shared" si="1"/>
        <v>0</v>
      </c>
      <c r="Q482" s="155">
        <v>1.2999999999999999E-4</v>
      </c>
      <c r="R482" s="155">
        <f t="shared" si="2"/>
        <v>1.1141E-3</v>
      </c>
      <c r="S482" s="155">
        <v>0</v>
      </c>
      <c r="T482" s="156">
        <f t="shared" si="3"/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57" t="s">
        <v>154</v>
      </c>
      <c r="AT482" s="157" t="s">
        <v>150</v>
      </c>
      <c r="AU482" s="157" t="s">
        <v>83</v>
      </c>
      <c r="AY482" s="17" t="s">
        <v>148</v>
      </c>
      <c r="BE482" s="158">
        <f t="shared" si="4"/>
        <v>0</v>
      </c>
      <c r="BF482" s="158">
        <f t="shared" si="5"/>
        <v>0</v>
      </c>
      <c r="BG482" s="158">
        <f t="shared" si="6"/>
        <v>0</v>
      </c>
      <c r="BH482" s="158">
        <f t="shared" si="7"/>
        <v>0</v>
      </c>
      <c r="BI482" s="158">
        <f t="shared" si="8"/>
        <v>0</v>
      </c>
      <c r="BJ482" s="17" t="s">
        <v>81</v>
      </c>
      <c r="BK482" s="158">
        <f t="shared" si="9"/>
        <v>0</v>
      </c>
      <c r="BL482" s="17" t="s">
        <v>154</v>
      </c>
      <c r="BM482" s="157" t="s">
        <v>850</v>
      </c>
    </row>
    <row r="483" spans="1:65" s="13" customFormat="1" ht="10.199999999999999">
      <c r="B483" s="159"/>
      <c r="D483" s="160" t="s">
        <v>156</v>
      </c>
      <c r="E483" s="161" t="s">
        <v>1</v>
      </c>
      <c r="F483" s="162" t="s">
        <v>851</v>
      </c>
      <c r="H483" s="163">
        <v>8.57</v>
      </c>
      <c r="I483" s="164"/>
      <c r="L483" s="159"/>
      <c r="M483" s="165"/>
      <c r="N483" s="166"/>
      <c r="O483" s="166"/>
      <c r="P483" s="166"/>
      <c r="Q483" s="166"/>
      <c r="R483" s="166"/>
      <c r="S483" s="166"/>
      <c r="T483" s="167"/>
      <c r="AT483" s="161" t="s">
        <v>156</v>
      </c>
      <c r="AU483" s="161" t="s">
        <v>83</v>
      </c>
      <c r="AV483" s="13" t="s">
        <v>83</v>
      </c>
      <c r="AW483" s="13" t="s">
        <v>31</v>
      </c>
      <c r="AX483" s="13" t="s">
        <v>81</v>
      </c>
      <c r="AY483" s="161" t="s">
        <v>148</v>
      </c>
    </row>
    <row r="484" spans="1:65" s="2" customFormat="1" ht="24.15" customHeight="1">
      <c r="A484" s="32"/>
      <c r="B484" s="144"/>
      <c r="C484" s="145" t="s">
        <v>852</v>
      </c>
      <c r="D484" s="145" t="s">
        <v>150</v>
      </c>
      <c r="E484" s="146" t="s">
        <v>853</v>
      </c>
      <c r="F484" s="147" t="s">
        <v>854</v>
      </c>
      <c r="G484" s="148" t="s">
        <v>543</v>
      </c>
      <c r="H484" s="149">
        <v>1</v>
      </c>
      <c r="I484" s="150"/>
      <c r="J484" s="151">
        <f>ROUND(I484*H484,2)</f>
        <v>0</v>
      </c>
      <c r="K484" s="152"/>
      <c r="L484" s="33"/>
      <c r="M484" s="153" t="s">
        <v>1</v>
      </c>
      <c r="N484" s="154" t="s">
        <v>38</v>
      </c>
      <c r="O484" s="58"/>
      <c r="P484" s="155">
        <f>O484*H484</f>
        <v>0</v>
      </c>
      <c r="Q484" s="155">
        <v>0</v>
      </c>
      <c r="R484" s="155">
        <f>Q484*H484</f>
        <v>0</v>
      </c>
      <c r="S484" s="155">
        <v>0</v>
      </c>
      <c r="T484" s="156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57" t="s">
        <v>154</v>
      </c>
      <c r="AT484" s="157" t="s">
        <v>150</v>
      </c>
      <c r="AU484" s="157" t="s">
        <v>83</v>
      </c>
      <c r="AY484" s="17" t="s">
        <v>148</v>
      </c>
      <c r="BE484" s="158">
        <f>IF(N484="základní",J484,0)</f>
        <v>0</v>
      </c>
      <c r="BF484" s="158">
        <f>IF(N484="snížená",J484,0)</f>
        <v>0</v>
      </c>
      <c r="BG484" s="158">
        <f>IF(N484="zákl. přenesená",J484,0)</f>
        <v>0</v>
      </c>
      <c r="BH484" s="158">
        <f>IF(N484="sníž. přenesená",J484,0)</f>
        <v>0</v>
      </c>
      <c r="BI484" s="158">
        <f>IF(N484="nulová",J484,0)</f>
        <v>0</v>
      </c>
      <c r="BJ484" s="17" t="s">
        <v>81</v>
      </c>
      <c r="BK484" s="158">
        <f>ROUND(I484*H484,2)</f>
        <v>0</v>
      </c>
      <c r="BL484" s="17" t="s">
        <v>154</v>
      </c>
      <c r="BM484" s="157" t="s">
        <v>855</v>
      </c>
    </row>
    <row r="485" spans="1:65" s="12" customFormat="1" ht="22.8" customHeight="1">
      <c r="B485" s="131"/>
      <c r="D485" s="132" t="s">
        <v>72</v>
      </c>
      <c r="E485" s="142" t="s">
        <v>234</v>
      </c>
      <c r="F485" s="142" t="s">
        <v>856</v>
      </c>
      <c r="I485" s="134"/>
      <c r="J485" s="143">
        <f>BK485</f>
        <v>0</v>
      </c>
      <c r="L485" s="131"/>
      <c r="M485" s="136"/>
      <c r="N485" s="137"/>
      <c r="O485" s="137"/>
      <c r="P485" s="138">
        <f>SUM(P486:P566)</f>
        <v>0</v>
      </c>
      <c r="Q485" s="137"/>
      <c r="R485" s="138">
        <f>SUM(R486:R566)</f>
        <v>268.55430713999999</v>
      </c>
      <c r="S485" s="137"/>
      <c r="T485" s="139">
        <f>SUM(T486:T566)</f>
        <v>0</v>
      </c>
      <c r="AR485" s="132" t="s">
        <v>81</v>
      </c>
      <c r="AT485" s="140" t="s">
        <v>72</v>
      </c>
      <c r="AU485" s="140" t="s">
        <v>81</v>
      </c>
      <c r="AY485" s="132" t="s">
        <v>148</v>
      </c>
      <c r="BK485" s="141">
        <f>SUM(BK486:BK566)</f>
        <v>0</v>
      </c>
    </row>
    <row r="486" spans="1:65" s="2" customFormat="1" ht="24.15" customHeight="1">
      <c r="A486" s="32"/>
      <c r="B486" s="144"/>
      <c r="C486" s="145" t="s">
        <v>857</v>
      </c>
      <c r="D486" s="145" t="s">
        <v>150</v>
      </c>
      <c r="E486" s="146" t="s">
        <v>858</v>
      </c>
      <c r="F486" s="147" t="s">
        <v>859</v>
      </c>
      <c r="G486" s="148" t="s">
        <v>322</v>
      </c>
      <c r="H486" s="149">
        <v>2</v>
      </c>
      <c r="I486" s="150"/>
      <c r="J486" s="151">
        <f>ROUND(I486*H486,2)</f>
        <v>0</v>
      </c>
      <c r="K486" s="152"/>
      <c r="L486" s="33"/>
      <c r="M486" s="153" t="s">
        <v>1</v>
      </c>
      <c r="N486" s="154" t="s">
        <v>38</v>
      </c>
      <c r="O486" s="58"/>
      <c r="P486" s="155">
        <f>O486*H486</f>
        <v>0</v>
      </c>
      <c r="Q486" s="155">
        <v>1.0499999999999999E-3</v>
      </c>
      <c r="R486" s="155">
        <f>Q486*H486</f>
        <v>2.0999999999999999E-3</v>
      </c>
      <c r="S486" s="155">
        <v>0</v>
      </c>
      <c r="T486" s="156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57" t="s">
        <v>154</v>
      </c>
      <c r="AT486" s="157" t="s">
        <v>150</v>
      </c>
      <c r="AU486" s="157" t="s">
        <v>83</v>
      </c>
      <c r="AY486" s="17" t="s">
        <v>148</v>
      </c>
      <c r="BE486" s="158">
        <f>IF(N486="základní",J486,0)</f>
        <v>0</v>
      </c>
      <c r="BF486" s="158">
        <f>IF(N486="snížená",J486,0)</f>
        <v>0</v>
      </c>
      <c r="BG486" s="158">
        <f>IF(N486="zákl. přenesená",J486,0)</f>
        <v>0</v>
      </c>
      <c r="BH486" s="158">
        <f>IF(N486="sníž. přenesená",J486,0)</f>
        <v>0</v>
      </c>
      <c r="BI486" s="158">
        <f>IF(N486="nulová",J486,0)</f>
        <v>0</v>
      </c>
      <c r="BJ486" s="17" t="s">
        <v>81</v>
      </c>
      <c r="BK486" s="158">
        <f>ROUND(I486*H486,2)</f>
        <v>0</v>
      </c>
      <c r="BL486" s="17" t="s">
        <v>154</v>
      </c>
      <c r="BM486" s="157" t="s">
        <v>860</v>
      </c>
    </row>
    <row r="487" spans="1:65" s="2" customFormat="1" ht="16.5" customHeight="1">
      <c r="A487" s="32"/>
      <c r="B487" s="144"/>
      <c r="C487" s="176" t="s">
        <v>539</v>
      </c>
      <c r="D487" s="176" t="s">
        <v>267</v>
      </c>
      <c r="E487" s="177" t="s">
        <v>861</v>
      </c>
      <c r="F487" s="178" t="s">
        <v>862</v>
      </c>
      <c r="G487" s="179" t="s">
        <v>322</v>
      </c>
      <c r="H487" s="180">
        <v>2</v>
      </c>
      <c r="I487" s="181"/>
      <c r="J487" s="182">
        <f>ROUND(I487*H487,2)</f>
        <v>0</v>
      </c>
      <c r="K487" s="183"/>
      <c r="L487" s="184"/>
      <c r="M487" s="185" t="s">
        <v>1</v>
      </c>
      <c r="N487" s="186" t="s">
        <v>38</v>
      </c>
      <c r="O487" s="58"/>
      <c r="P487" s="155">
        <f>O487*H487</f>
        <v>0</v>
      </c>
      <c r="Q487" s="155">
        <v>1.55E-2</v>
      </c>
      <c r="R487" s="155">
        <f>Q487*H487</f>
        <v>3.1E-2</v>
      </c>
      <c r="S487" s="155">
        <v>0</v>
      </c>
      <c r="T487" s="156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57" t="s">
        <v>230</v>
      </c>
      <c r="AT487" s="157" t="s">
        <v>267</v>
      </c>
      <c r="AU487" s="157" t="s">
        <v>83</v>
      </c>
      <c r="AY487" s="17" t="s">
        <v>148</v>
      </c>
      <c r="BE487" s="158">
        <f>IF(N487="základní",J487,0)</f>
        <v>0</v>
      </c>
      <c r="BF487" s="158">
        <f>IF(N487="snížená",J487,0)</f>
        <v>0</v>
      </c>
      <c r="BG487" s="158">
        <f>IF(N487="zákl. přenesená",J487,0)</f>
        <v>0</v>
      </c>
      <c r="BH487" s="158">
        <f>IF(N487="sníž. přenesená",J487,0)</f>
        <v>0</v>
      </c>
      <c r="BI487" s="158">
        <f>IF(N487="nulová",J487,0)</f>
        <v>0</v>
      </c>
      <c r="BJ487" s="17" t="s">
        <v>81</v>
      </c>
      <c r="BK487" s="158">
        <f>ROUND(I487*H487,2)</f>
        <v>0</v>
      </c>
      <c r="BL487" s="17" t="s">
        <v>154</v>
      </c>
      <c r="BM487" s="157" t="s">
        <v>863</v>
      </c>
    </row>
    <row r="488" spans="1:65" s="2" customFormat="1" ht="24.15" customHeight="1">
      <c r="A488" s="32"/>
      <c r="B488" s="144"/>
      <c r="C488" s="145" t="s">
        <v>864</v>
      </c>
      <c r="D488" s="145" t="s">
        <v>150</v>
      </c>
      <c r="E488" s="146" t="s">
        <v>865</v>
      </c>
      <c r="F488" s="147" t="s">
        <v>866</v>
      </c>
      <c r="G488" s="148" t="s">
        <v>322</v>
      </c>
      <c r="H488" s="149">
        <v>2</v>
      </c>
      <c r="I488" s="150"/>
      <c r="J488" s="151">
        <f>ROUND(I488*H488,2)</f>
        <v>0</v>
      </c>
      <c r="K488" s="152"/>
      <c r="L488" s="33"/>
      <c r="M488" s="153" t="s">
        <v>1</v>
      </c>
      <c r="N488" s="154" t="s">
        <v>38</v>
      </c>
      <c r="O488" s="58"/>
      <c r="P488" s="155">
        <f>O488*H488</f>
        <v>0</v>
      </c>
      <c r="Q488" s="155">
        <v>0.11241</v>
      </c>
      <c r="R488" s="155">
        <f>Q488*H488</f>
        <v>0.22481999999999999</v>
      </c>
      <c r="S488" s="155">
        <v>0</v>
      </c>
      <c r="T488" s="156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57" t="s">
        <v>154</v>
      </c>
      <c r="AT488" s="157" t="s">
        <v>150</v>
      </c>
      <c r="AU488" s="157" t="s">
        <v>83</v>
      </c>
      <c r="AY488" s="17" t="s">
        <v>148</v>
      </c>
      <c r="BE488" s="158">
        <f>IF(N488="základní",J488,0)</f>
        <v>0</v>
      </c>
      <c r="BF488" s="158">
        <f>IF(N488="snížená",J488,0)</f>
        <v>0</v>
      </c>
      <c r="BG488" s="158">
        <f>IF(N488="zákl. přenesená",J488,0)</f>
        <v>0</v>
      </c>
      <c r="BH488" s="158">
        <f>IF(N488="sníž. přenesená",J488,0)</f>
        <v>0</v>
      </c>
      <c r="BI488" s="158">
        <f>IF(N488="nulová",J488,0)</f>
        <v>0</v>
      </c>
      <c r="BJ488" s="17" t="s">
        <v>81</v>
      </c>
      <c r="BK488" s="158">
        <f>ROUND(I488*H488,2)</f>
        <v>0</v>
      </c>
      <c r="BL488" s="17" t="s">
        <v>154</v>
      </c>
      <c r="BM488" s="157" t="s">
        <v>867</v>
      </c>
    </row>
    <row r="489" spans="1:65" s="2" customFormat="1" ht="21.75" customHeight="1">
      <c r="A489" s="32"/>
      <c r="B489" s="144"/>
      <c r="C489" s="176" t="s">
        <v>868</v>
      </c>
      <c r="D489" s="176" t="s">
        <v>267</v>
      </c>
      <c r="E489" s="177" t="s">
        <v>869</v>
      </c>
      <c r="F489" s="178" t="s">
        <v>870</v>
      </c>
      <c r="G489" s="179" t="s">
        <v>322</v>
      </c>
      <c r="H489" s="180">
        <v>2</v>
      </c>
      <c r="I489" s="181"/>
      <c r="J489" s="182">
        <f>ROUND(I489*H489,2)</f>
        <v>0</v>
      </c>
      <c r="K489" s="183"/>
      <c r="L489" s="184"/>
      <c r="M489" s="185" t="s">
        <v>1</v>
      </c>
      <c r="N489" s="186" t="s">
        <v>38</v>
      </c>
      <c r="O489" s="58"/>
      <c r="P489" s="155">
        <f>O489*H489</f>
        <v>0</v>
      </c>
      <c r="Q489" s="155">
        <v>6.1000000000000004E-3</v>
      </c>
      <c r="R489" s="155">
        <f>Q489*H489</f>
        <v>1.2200000000000001E-2</v>
      </c>
      <c r="S489" s="155">
        <v>0</v>
      </c>
      <c r="T489" s="156">
        <f>S489*H489</f>
        <v>0</v>
      </c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R489" s="157" t="s">
        <v>230</v>
      </c>
      <c r="AT489" s="157" t="s">
        <v>267</v>
      </c>
      <c r="AU489" s="157" t="s">
        <v>83</v>
      </c>
      <c r="AY489" s="17" t="s">
        <v>148</v>
      </c>
      <c r="BE489" s="158">
        <f>IF(N489="základní",J489,0)</f>
        <v>0</v>
      </c>
      <c r="BF489" s="158">
        <f>IF(N489="snížená",J489,0)</f>
        <v>0</v>
      </c>
      <c r="BG489" s="158">
        <f>IF(N489="zákl. přenesená",J489,0)</f>
        <v>0</v>
      </c>
      <c r="BH489" s="158">
        <f>IF(N489="sníž. přenesená",J489,0)</f>
        <v>0</v>
      </c>
      <c r="BI489" s="158">
        <f>IF(N489="nulová",J489,0)</f>
        <v>0</v>
      </c>
      <c r="BJ489" s="17" t="s">
        <v>81</v>
      </c>
      <c r="BK489" s="158">
        <f>ROUND(I489*H489,2)</f>
        <v>0</v>
      </c>
      <c r="BL489" s="17" t="s">
        <v>154</v>
      </c>
      <c r="BM489" s="157" t="s">
        <v>871</v>
      </c>
    </row>
    <row r="490" spans="1:65" s="2" customFormat="1" ht="24.15" customHeight="1">
      <c r="A490" s="32"/>
      <c r="B490" s="144"/>
      <c r="C490" s="145" t="s">
        <v>872</v>
      </c>
      <c r="D490" s="145" t="s">
        <v>150</v>
      </c>
      <c r="E490" s="146" t="s">
        <v>873</v>
      </c>
      <c r="F490" s="147" t="s">
        <v>874</v>
      </c>
      <c r="G490" s="148" t="s">
        <v>153</v>
      </c>
      <c r="H490" s="149">
        <v>60</v>
      </c>
      <c r="I490" s="150"/>
      <c r="J490" s="151">
        <f>ROUND(I490*H490,2)</f>
        <v>0</v>
      </c>
      <c r="K490" s="152"/>
      <c r="L490" s="33"/>
      <c r="M490" s="153" t="s">
        <v>1</v>
      </c>
      <c r="N490" s="154" t="s">
        <v>38</v>
      </c>
      <c r="O490" s="58"/>
      <c r="P490" s="155">
        <f>O490*H490</f>
        <v>0</v>
      </c>
      <c r="Q490" s="155">
        <v>8.9779999999999999E-2</v>
      </c>
      <c r="R490" s="155">
        <f>Q490*H490</f>
        <v>5.3868</v>
      </c>
      <c r="S490" s="155">
        <v>0</v>
      </c>
      <c r="T490" s="156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57" t="s">
        <v>154</v>
      </c>
      <c r="AT490" s="157" t="s">
        <v>150</v>
      </c>
      <c r="AU490" s="157" t="s">
        <v>83</v>
      </c>
      <c r="AY490" s="17" t="s">
        <v>148</v>
      </c>
      <c r="BE490" s="158">
        <f>IF(N490="základní",J490,0)</f>
        <v>0</v>
      </c>
      <c r="BF490" s="158">
        <f>IF(N490="snížená",J490,0)</f>
        <v>0</v>
      </c>
      <c r="BG490" s="158">
        <f>IF(N490="zákl. přenesená",J490,0)</f>
        <v>0</v>
      </c>
      <c r="BH490" s="158">
        <f>IF(N490="sníž. přenesená",J490,0)</f>
        <v>0</v>
      </c>
      <c r="BI490" s="158">
        <f>IF(N490="nulová",J490,0)</f>
        <v>0</v>
      </c>
      <c r="BJ490" s="17" t="s">
        <v>81</v>
      </c>
      <c r="BK490" s="158">
        <f>ROUND(I490*H490,2)</f>
        <v>0</v>
      </c>
      <c r="BL490" s="17" t="s">
        <v>154</v>
      </c>
      <c r="BM490" s="157" t="s">
        <v>875</v>
      </c>
    </row>
    <row r="491" spans="1:65" s="13" customFormat="1" ht="10.199999999999999">
      <c r="B491" s="159"/>
      <c r="D491" s="160" t="s">
        <v>156</v>
      </c>
      <c r="E491" s="161" t="s">
        <v>1</v>
      </c>
      <c r="F491" s="162" t="s">
        <v>876</v>
      </c>
      <c r="H491" s="163">
        <v>34</v>
      </c>
      <c r="I491" s="164"/>
      <c r="L491" s="159"/>
      <c r="M491" s="165"/>
      <c r="N491" s="166"/>
      <c r="O491" s="166"/>
      <c r="P491" s="166"/>
      <c r="Q491" s="166"/>
      <c r="R491" s="166"/>
      <c r="S491" s="166"/>
      <c r="T491" s="167"/>
      <c r="AT491" s="161" t="s">
        <v>156</v>
      </c>
      <c r="AU491" s="161" t="s">
        <v>83</v>
      </c>
      <c r="AV491" s="13" t="s">
        <v>83</v>
      </c>
      <c r="AW491" s="13" t="s">
        <v>31</v>
      </c>
      <c r="AX491" s="13" t="s">
        <v>73</v>
      </c>
      <c r="AY491" s="161" t="s">
        <v>148</v>
      </c>
    </row>
    <row r="492" spans="1:65" s="13" customFormat="1" ht="10.199999999999999">
      <c r="B492" s="159"/>
      <c r="D492" s="160" t="s">
        <v>156</v>
      </c>
      <c r="E492" s="161" t="s">
        <v>1</v>
      </c>
      <c r="F492" s="162" t="s">
        <v>877</v>
      </c>
      <c r="H492" s="163">
        <v>26</v>
      </c>
      <c r="I492" s="164"/>
      <c r="L492" s="159"/>
      <c r="M492" s="165"/>
      <c r="N492" s="166"/>
      <c r="O492" s="166"/>
      <c r="P492" s="166"/>
      <c r="Q492" s="166"/>
      <c r="R492" s="166"/>
      <c r="S492" s="166"/>
      <c r="T492" s="167"/>
      <c r="AT492" s="161" t="s">
        <v>156</v>
      </c>
      <c r="AU492" s="161" t="s">
        <v>83</v>
      </c>
      <c r="AV492" s="13" t="s">
        <v>83</v>
      </c>
      <c r="AW492" s="13" t="s">
        <v>31</v>
      </c>
      <c r="AX492" s="13" t="s">
        <v>73</v>
      </c>
      <c r="AY492" s="161" t="s">
        <v>148</v>
      </c>
    </row>
    <row r="493" spans="1:65" s="14" customFormat="1" ht="10.199999999999999">
      <c r="B493" s="168"/>
      <c r="D493" s="160" t="s">
        <v>156</v>
      </c>
      <c r="E493" s="169" t="s">
        <v>1</v>
      </c>
      <c r="F493" s="170" t="s">
        <v>182</v>
      </c>
      <c r="H493" s="171">
        <v>60</v>
      </c>
      <c r="I493" s="172"/>
      <c r="L493" s="168"/>
      <c r="M493" s="173"/>
      <c r="N493" s="174"/>
      <c r="O493" s="174"/>
      <c r="P493" s="174"/>
      <c r="Q493" s="174"/>
      <c r="R493" s="174"/>
      <c r="S493" s="174"/>
      <c r="T493" s="175"/>
      <c r="AT493" s="169" t="s">
        <v>156</v>
      </c>
      <c r="AU493" s="169" t="s">
        <v>83</v>
      </c>
      <c r="AV493" s="14" t="s">
        <v>154</v>
      </c>
      <c r="AW493" s="14" t="s">
        <v>31</v>
      </c>
      <c r="AX493" s="14" t="s">
        <v>81</v>
      </c>
      <c r="AY493" s="169" t="s">
        <v>148</v>
      </c>
    </row>
    <row r="494" spans="1:65" s="2" customFormat="1" ht="16.5" customHeight="1">
      <c r="A494" s="32"/>
      <c r="B494" s="144"/>
      <c r="C494" s="176" t="s">
        <v>878</v>
      </c>
      <c r="D494" s="176" t="s">
        <v>267</v>
      </c>
      <c r="E494" s="177" t="s">
        <v>879</v>
      </c>
      <c r="F494" s="178" t="s">
        <v>880</v>
      </c>
      <c r="G494" s="179" t="s">
        <v>205</v>
      </c>
      <c r="H494" s="180">
        <v>6</v>
      </c>
      <c r="I494" s="181"/>
      <c r="J494" s="182">
        <f>ROUND(I494*H494,2)</f>
        <v>0</v>
      </c>
      <c r="K494" s="183"/>
      <c r="L494" s="184"/>
      <c r="M494" s="185" t="s">
        <v>1</v>
      </c>
      <c r="N494" s="186" t="s">
        <v>38</v>
      </c>
      <c r="O494" s="58"/>
      <c r="P494" s="155">
        <f>O494*H494</f>
        <v>0</v>
      </c>
      <c r="Q494" s="155">
        <v>0.222</v>
      </c>
      <c r="R494" s="155">
        <f>Q494*H494</f>
        <v>1.3320000000000001</v>
      </c>
      <c r="S494" s="155">
        <v>0</v>
      </c>
      <c r="T494" s="156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57" t="s">
        <v>230</v>
      </c>
      <c r="AT494" s="157" t="s">
        <v>267</v>
      </c>
      <c r="AU494" s="157" t="s">
        <v>83</v>
      </c>
      <c r="AY494" s="17" t="s">
        <v>148</v>
      </c>
      <c r="BE494" s="158">
        <f>IF(N494="základní",J494,0)</f>
        <v>0</v>
      </c>
      <c r="BF494" s="158">
        <f>IF(N494="snížená",J494,0)</f>
        <v>0</v>
      </c>
      <c r="BG494" s="158">
        <f>IF(N494="zákl. přenesená",J494,0)</f>
        <v>0</v>
      </c>
      <c r="BH494" s="158">
        <f>IF(N494="sníž. přenesená",J494,0)</f>
        <v>0</v>
      </c>
      <c r="BI494" s="158">
        <f>IF(N494="nulová",J494,0)</f>
        <v>0</v>
      </c>
      <c r="BJ494" s="17" t="s">
        <v>81</v>
      </c>
      <c r="BK494" s="158">
        <f>ROUND(I494*H494,2)</f>
        <v>0</v>
      </c>
      <c r="BL494" s="17" t="s">
        <v>154</v>
      </c>
      <c r="BM494" s="157" t="s">
        <v>881</v>
      </c>
    </row>
    <row r="495" spans="1:65" s="13" customFormat="1" ht="10.199999999999999">
      <c r="B495" s="159"/>
      <c r="D495" s="160" t="s">
        <v>156</v>
      </c>
      <c r="F495" s="162" t="s">
        <v>882</v>
      </c>
      <c r="H495" s="163">
        <v>6</v>
      </c>
      <c r="I495" s="164"/>
      <c r="L495" s="159"/>
      <c r="M495" s="165"/>
      <c r="N495" s="166"/>
      <c r="O495" s="166"/>
      <c r="P495" s="166"/>
      <c r="Q495" s="166"/>
      <c r="R495" s="166"/>
      <c r="S495" s="166"/>
      <c r="T495" s="167"/>
      <c r="AT495" s="161" t="s">
        <v>156</v>
      </c>
      <c r="AU495" s="161" t="s">
        <v>83</v>
      </c>
      <c r="AV495" s="13" t="s">
        <v>83</v>
      </c>
      <c r="AW495" s="13" t="s">
        <v>3</v>
      </c>
      <c r="AX495" s="13" t="s">
        <v>81</v>
      </c>
      <c r="AY495" s="161" t="s">
        <v>148</v>
      </c>
    </row>
    <row r="496" spans="1:65" s="2" customFormat="1" ht="33" customHeight="1">
      <c r="A496" s="32"/>
      <c r="B496" s="144"/>
      <c r="C496" s="145" t="s">
        <v>883</v>
      </c>
      <c r="D496" s="145" t="s">
        <v>150</v>
      </c>
      <c r="E496" s="146" t="s">
        <v>884</v>
      </c>
      <c r="F496" s="147" t="s">
        <v>885</v>
      </c>
      <c r="G496" s="148" t="s">
        <v>153</v>
      </c>
      <c r="H496" s="149">
        <v>557.29999999999995</v>
      </c>
      <c r="I496" s="150"/>
      <c r="J496" s="151">
        <f>ROUND(I496*H496,2)</f>
        <v>0</v>
      </c>
      <c r="K496" s="152"/>
      <c r="L496" s="33"/>
      <c r="M496" s="153" t="s">
        <v>1</v>
      </c>
      <c r="N496" s="154" t="s">
        <v>38</v>
      </c>
      <c r="O496" s="58"/>
      <c r="P496" s="155">
        <f>O496*H496</f>
        <v>0</v>
      </c>
      <c r="Q496" s="155">
        <v>0.15540000000000001</v>
      </c>
      <c r="R496" s="155">
        <f>Q496*H496</f>
        <v>86.604420000000005</v>
      </c>
      <c r="S496" s="155">
        <v>0</v>
      </c>
      <c r="T496" s="156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57" t="s">
        <v>154</v>
      </c>
      <c r="AT496" s="157" t="s">
        <v>150</v>
      </c>
      <c r="AU496" s="157" t="s">
        <v>83</v>
      </c>
      <c r="AY496" s="17" t="s">
        <v>148</v>
      </c>
      <c r="BE496" s="158">
        <f>IF(N496="základní",J496,0)</f>
        <v>0</v>
      </c>
      <c r="BF496" s="158">
        <f>IF(N496="snížená",J496,0)</f>
        <v>0</v>
      </c>
      <c r="BG496" s="158">
        <f>IF(N496="zákl. přenesená",J496,0)</f>
        <v>0</v>
      </c>
      <c r="BH496" s="158">
        <f>IF(N496="sníž. přenesená",J496,0)</f>
        <v>0</v>
      </c>
      <c r="BI496" s="158">
        <f>IF(N496="nulová",J496,0)</f>
        <v>0</v>
      </c>
      <c r="BJ496" s="17" t="s">
        <v>81</v>
      </c>
      <c r="BK496" s="158">
        <f>ROUND(I496*H496,2)</f>
        <v>0</v>
      </c>
      <c r="BL496" s="17" t="s">
        <v>154</v>
      </c>
      <c r="BM496" s="157" t="s">
        <v>886</v>
      </c>
    </row>
    <row r="497" spans="1:65" s="13" customFormat="1" ht="10.199999999999999">
      <c r="B497" s="159"/>
      <c r="D497" s="160" t="s">
        <v>156</v>
      </c>
      <c r="E497" s="161" t="s">
        <v>1</v>
      </c>
      <c r="F497" s="162" t="s">
        <v>887</v>
      </c>
      <c r="H497" s="163">
        <v>557.29999999999995</v>
      </c>
      <c r="I497" s="164"/>
      <c r="L497" s="159"/>
      <c r="M497" s="165"/>
      <c r="N497" s="166"/>
      <c r="O497" s="166"/>
      <c r="P497" s="166"/>
      <c r="Q497" s="166"/>
      <c r="R497" s="166"/>
      <c r="S497" s="166"/>
      <c r="T497" s="167"/>
      <c r="AT497" s="161" t="s">
        <v>156</v>
      </c>
      <c r="AU497" s="161" t="s">
        <v>83</v>
      </c>
      <c r="AV497" s="13" t="s">
        <v>83</v>
      </c>
      <c r="AW497" s="13" t="s">
        <v>31</v>
      </c>
      <c r="AX497" s="13" t="s">
        <v>81</v>
      </c>
      <c r="AY497" s="161" t="s">
        <v>148</v>
      </c>
    </row>
    <row r="498" spans="1:65" s="2" customFormat="1" ht="16.5" customHeight="1">
      <c r="A498" s="32"/>
      <c r="B498" s="144"/>
      <c r="C498" s="176" t="s">
        <v>888</v>
      </c>
      <c r="D498" s="176" t="s">
        <v>267</v>
      </c>
      <c r="E498" s="177" t="s">
        <v>889</v>
      </c>
      <c r="F498" s="178" t="s">
        <v>890</v>
      </c>
      <c r="G498" s="179" t="s">
        <v>153</v>
      </c>
      <c r="H498" s="180">
        <v>216.5</v>
      </c>
      <c r="I498" s="181"/>
      <c r="J498" s="182">
        <f>ROUND(I498*H498,2)</f>
        <v>0</v>
      </c>
      <c r="K498" s="183"/>
      <c r="L498" s="184"/>
      <c r="M498" s="185" t="s">
        <v>1</v>
      </c>
      <c r="N498" s="186" t="s">
        <v>38</v>
      </c>
      <c r="O498" s="58"/>
      <c r="P498" s="155">
        <f>O498*H498</f>
        <v>0</v>
      </c>
      <c r="Q498" s="155">
        <v>0.08</v>
      </c>
      <c r="R498" s="155">
        <f>Q498*H498</f>
        <v>17.32</v>
      </c>
      <c r="S498" s="155">
        <v>0</v>
      </c>
      <c r="T498" s="156">
        <f>S498*H498</f>
        <v>0</v>
      </c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57" t="s">
        <v>230</v>
      </c>
      <c r="AT498" s="157" t="s">
        <v>267</v>
      </c>
      <c r="AU498" s="157" t="s">
        <v>83</v>
      </c>
      <c r="AY498" s="17" t="s">
        <v>148</v>
      </c>
      <c r="BE498" s="158">
        <f>IF(N498="základní",J498,0)</f>
        <v>0</v>
      </c>
      <c r="BF498" s="158">
        <f>IF(N498="snížená",J498,0)</f>
        <v>0</v>
      </c>
      <c r="BG498" s="158">
        <f>IF(N498="zákl. přenesená",J498,0)</f>
        <v>0</v>
      </c>
      <c r="BH498" s="158">
        <f>IF(N498="sníž. přenesená",J498,0)</f>
        <v>0</v>
      </c>
      <c r="BI498" s="158">
        <f>IF(N498="nulová",J498,0)</f>
        <v>0</v>
      </c>
      <c r="BJ498" s="17" t="s">
        <v>81</v>
      </c>
      <c r="BK498" s="158">
        <f>ROUND(I498*H498,2)</f>
        <v>0</v>
      </c>
      <c r="BL498" s="17" t="s">
        <v>154</v>
      </c>
      <c r="BM498" s="157" t="s">
        <v>891</v>
      </c>
    </row>
    <row r="499" spans="1:65" s="13" customFormat="1" ht="10.199999999999999">
      <c r="B499" s="159"/>
      <c r="D499" s="160" t="s">
        <v>156</v>
      </c>
      <c r="E499" s="161" t="s">
        <v>1</v>
      </c>
      <c r="F499" s="162" t="s">
        <v>892</v>
      </c>
      <c r="H499" s="163">
        <v>50</v>
      </c>
      <c r="I499" s="164"/>
      <c r="L499" s="159"/>
      <c r="M499" s="165"/>
      <c r="N499" s="166"/>
      <c r="O499" s="166"/>
      <c r="P499" s="166"/>
      <c r="Q499" s="166"/>
      <c r="R499" s="166"/>
      <c r="S499" s="166"/>
      <c r="T499" s="167"/>
      <c r="AT499" s="161" t="s">
        <v>156</v>
      </c>
      <c r="AU499" s="161" t="s">
        <v>83</v>
      </c>
      <c r="AV499" s="13" t="s">
        <v>83</v>
      </c>
      <c r="AW499" s="13" t="s">
        <v>31</v>
      </c>
      <c r="AX499" s="13" t="s">
        <v>73</v>
      </c>
      <c r="AY499" s="161" t="s">
        <v>148</v>
      </c>
    </row>
    <row r="500" spans="1:65" s="13" customFormat="1" ht="10.199999999999999">
      <c r="B500" s="159"/>
      <c r="D500" s="160" t="s">
        <v>156</v>
      </c>
      <c r="E500" s="161" t="s">
        <v>1</v>
      </c>
      <c r="F500" s="162" t="s">
        <v>893</v>
      </c>
      <c r="H500" s="163">
        <v>50.5</v>
      </c>
      <c r="I500" s="164"/>
      <c r="L500" s="159"/>
      <c r="M500" s="165"/>
      <c r="N500" s="166"/>
      <c r="O500" s="166"/>
      <c r="P500" s="166"/>
      <c r="Q500" s="166"/>
      <c r="R500" s="166"/>
      <c r="S500" s="166"/>
      <c r="T500" s="167"/>
      <c r="AT500" s="161" t="s">
        <v>156</v>
      </c>
      <c r="AU500" s="161" t="s">
        <v>83</v>
      </c>
      <c r="AV500" s="13" t="s">
        <v>83</v>
      </c>
      <c r="AW500" s="13" t="s">
        <v>31</v>
      </c>
      <c r="AX500" s="13" t="s">
        <v>73</v>
      </c>
      <c r="AY500" s="161" t="s">
        <v>148</v>
      </c>
    </row>
    <row r="501" spans="1:65" s="13" customFormat="1" ht="10.199999999999999">
      <c r="B501" s="159"/>
      <c r="D501" s="160" t="s">
        <v>156</v>
      </c>
      <c r="E501" s="161" t="s">
        <v>1</v>
      </c>
      <c r="F501" s="162" t="s">
        <v>894</v>
      </c>
      <c r="H501" s="163">
        <v>87</v>
      </c>
      <c r="I501" s="164"/>
      <c r="L501" s="159"/>
      <c r="M501" s="165"/>
      <c r="N501" s="166"/>
      <c r="O501" s="166"/>
      <c r="P501" s="166"/>
      <c r="Q501" s="166"/>
      <c r="R501" s="166"/>
      <c r="S501" s="166"/>
      <c r="T501" s="167"/>
      <c r="AT501" s="161" t="s">
        <v>156</v>
      </c>
      <c r="AU501" s="161" t="s">
        <v>83</v>
      </c>
      <c r="AV501" s="13" t="s">
        <v>83</v>
      </c>
      <c r="AW501" s="13" t="s">
        <v>31</v>
      </c>
      <c r="AX501" s="13" t="s">
        <v>73</v>
      </c>
      <c r="AY501" s="161" t="s">
        <v>148</v>
      </c>
    </row>
    <row r="502" spans="1:65" s="13" customFormat="1" ht="10.199999999999999">
      <c r="B502" s="159"/>
      <c r="D502" s="160" t="s">
        <v>156</v>
      </c>
      <c r="E502" s="161" t="s">
        <v>1</v>
      </c>
      <c r="F502" s="162" t="s">
        <v>895</v>
      </c>
      <c r="H502" s="163">
        <v>4.5</v>
      </c>
      <c r="I502" s="164"/>
      <c r="L502" s="159"/>
      <c r="M502" s="165"/>
      <c r="N502" s="166"/>
      <c r="O502" s="166"/>
      <c r="P502" s="166"/>
      <c r="Q502" s="166"/>
      <c r="R502" s="166"/>
      <c r="S502" s="166"/>
      <c r="T502" s="167"/>
      <c r="AT502" s="161" t="s">
        <v>156</v>
      </c>
      <c r="AU502" s="161" t="s">
        <v>83</v>
      </c>
      <c r="AV502" s="13" t="s">
        <v>83</v>
      </c>
      <c r="AW502" s="13" t="s">
        <v>31</v>
      </c>
      <c r="AX502" s="13" t="s">
        <v>73</v>
      </c>
      <c r="AY502" s="161" t="s">
        <v>148</v>
      </c>
    </row>
    <row r="503" spans="1:65" s="13" customFormat="1" ht="10.199999999999999">
      <c r="B503" s="159"/>
      <c r="D503" s="160" t="s">
        <v>156</v>
      </c>
      <c r="E503" s="161" t="s">
        <v>1</v>
      </c>
      <c r="F503" s="162" t="s">
        <v>896</v>
      </c>
      <c r="H503" s="163">
        <v>24.5</v>
      </c>
      <c r="I503" s="164"/>
      <c r="L503" s="159"/>
      <c r="M503" s="165"/>
      <c r="N503" s="166"/>
      <c r="O503" s="166"/>
      <c r="P503" s="166"/>
      <c r="Q503" s="166"/>
      <c r="R503" s="166"/>
      <c r="S503" s="166"/>
      <c r="T503" s="167"/>
      <c r="AT503" s="161" t="s">
        <v>156</v>
      </c>
      <c r="AU503" s="161" t="s">
        <v>83</v>
      </c>
      <c r="AV503" s="13" t="s">
        <v>83</v>
      </c>
      <c r="AW503" s="13" t="s">
        <v>31</v>
      </c>
      <c r="AX503" s="13" t="s">
        <v>73</v>
      </c>
      <c r="AY503" s="161" t="s">
        <v>148</v>
      </c>
    </row>
    <row r="504" spans="1:65" s="14" customFormat="1" ht="10.199999999999999">
      <c r="B504" s="168"/>
      <c r="D504" s="160" t="s">
        <v>156</v>
      </c>
      <c r="E504" s="169" t="s">
        <v>1</v>
      </c>
      <c r="F504" s="170" t="s">
        <v>182</v>
      </c>
      <c r="H504" s="171">
        <v>216.5</v>
      </c>
      <c r="I504" s="172"/>
      <c r="L504" s="168"/>
      <c r="M504" s="173"/>
      <c r="N504" s="174"/>
      <c r="O504" s="174"/>
      <c r="P504" s="174"/>
      <c r="Q504" s="174"/>
      <c r="R504" s="174"/>
      <c r="S504" s="174"/>
      <c r="T504" s="175"/>
      <c r="AT504" s="169" t="s">
        <v>156</v>
      </c>
      <c r="AU504" s="169" t="s">
        <v>83</v>
      </c>
      <c r="AV504" s="14" t="s">
        <v>154</v>
      </c>
      <c r="AW504" s="14" t="s">
        <v>31</v>
      </c>
      <c r="AX504" s="14" t="s">
        <v>81</v>
      </c>
      <c r="AY504" s="169" t="s">
        <v>148</v>
      </c>
    </row>
    <row r="505" spans="1:65" s="2" customFormat="1" ht="16.5" customHeight="1">
      <c r="A505" s="32"/>
      <c r="B505" s="144"/>
      <c r="C505" s="176" t="s">
        <v>897</v>
      </c>
      <c r="D505" s="176" t="s">
        <v>267</v>
      </c>
      <c r="E505" s="177" t="s">
        <v>898</v>
      </c>
      <c r="F505" s="178" t="s">
        <v>899</v>
      </c>
      <c r="G505" s="179" t="s">
        <v>153</v>
      </c>
      <c r="H505" s="180">
        <v>220.8</v>
      </c>
      <c r="I505" s="181"/>
      <c r="J505" s="182">
        <f>ROUND(I505*H505,2)</f>
        <v>0</v>
      </c>
      <c r="K505" s="183"/>
      <c r="L505" s="184"/>
      <c r="M505" s="185" t="s">
        <v>1</v>
      </c>
      <c r="N505" s="186" t="s">
        <v>38</v>
      </c>
      <c r="O505" s="58"/>
      <c r="P505" s="155">
        <f>O505*H505</f>
        <v>0</v>
      </c>
      <c r="Q505" s="155">
        <v>0.10199999999999999</v>
      </c>
      <c r="R505" s="155">
        <f>Q505*H505</f>
        <v>22.521599999999999</v>
      </c>
      <c r="S505" s="155">
        <v>0</v>
      </c>
      <c r="T505" s="156">
        <f>S505*H505</f>
        <v>0</v>
      </c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R505" s="157" t="s">
        <v>230</v>
      </c>
      <c r="AT505" s="157" t="s">
        <v>267</v>
      </c>
      <c r="AU505" s="157" t="s">
        <v>83</v>
      </c>
      <c r="AY505" s="17" t="s">
        <v>148</v>
      </c>
      <c r="BE505" s="158">
        <f>IF(N505="základní",J505,0)</f>
        <v>0</v>
      </c>
      <c r="BF505" s="158">
        <f>IF(N505="snížená",J505,0)</f>
        <v>0</v>
      </c>
      <c r="BG505" s="158">
        <f>IF(N505="zákl. přenesená",J505,0)</f>
        <v>0</v>
      </c>
      <c r="BH505" s="158">
        <f>IF(N505="sníž. přenesená",J505,0)</f>
        <v>0</v>
      </c>
      <c r="BI505" s="158">
        <f>IF(N505="nulová",J505,0)</f>
        <v>0</v>
      </c>
      <c r="BJ505" s="17" t="s">
        <v>81</v>
      </c>
      <c r="BK505" s="158">
        <f>ROUND(I505*H505,2)</f>
        <v>0</v>
      </c>
      <c r="BL505" s="17" t="s">
        <v>154</v>
      </c>
      <c r="BM505" s="157" t="s">
        <v>900</v>
      </c>
    </row>
    <row r="506" spans="1:65" s="13" customFormat="1" ht="10.199999999999999">
      <c r="B506" s="159"/>
      <c r="D506" s="160" t="s">
        <v>156</v>
      </c>
      <c r="E506" s="161" t="s">
        <v>1</v>
      </c>
      <c r="F506" s="162" t="s">
        <v>901</v>
      </c>
      <c r="H506" s="163">
        <v>220.8</v>
      </c>
      <c r="I506" s="164"/>
      <c r="L506" s="159"/>
      <c r="M506" s="165"/>
      <c r="N506" s="166"/>
      <c r="O506" s="166"/>
      <c r="P506" s="166"/>
      <c r="Q506" s="166"/>
      <c r="R506" s="166"/>
      <c r="S506" s="166"/>
      <c r="T506" s="167"/>
      <c r="AT506" s="161" t="s">
        <v>156</v>
      </c>
      <c r="AU506" s="161" t="s">
        <v>83</v>
      </c>
      <c r="AV506" s="13" t="s">
        <v>83</v>
      </c>
      <c r="AW506" s="13" t="s">
        <v>31</v>
      </c>
      <c r="AX506" s="13" t="s">
        <v>81</v>
      </c>
      <c r="AY506" s="161" t="s">
        <v>148</v>
      </c>
    </row>
    <row r="507" spans="1:65" s="2" customFormat="1" ht="24.15" customHeight="1">
      <c r="A507" s="32"/>
      <c r="B507" s="144"/>
      <c r="C507" s="176" t="s">
        <v>902</v>
      </c>
      <c r="D507" s="176" t="s">
        <v>267</v>
      </c>
      <c r="E507" s="177" t="s">
        <v>903</v>
      </c>
      <c r="F507" s="178" t="s">
        <v>904</v>
      </c>
      <c r="G507" s="179" t="s">
        <v>153</v>
      </c>
      <c r="H507" s="180">
        <v>120</v>
      </c>
      <c r="I507" s="181"/>
      <c r="J507" s="182">
        <f>ROUND(I507*H507,2)</f>
        <v>0</v>
      </c>
      <c r="K507" s="183"/>
      <c r="L507" s="184"/>
      <c r="M507" s="185" t="s">
        <v>1</v>
      </c>
      <c r="N507" s="186" t="s">
        <v>38</v>
      </c>
      <c r="O507" s="58"/>
      <c r="P507" s="155">
        <f>O507*H507</f>
        <v>0</v>
      </c>
      <c r="Q507" s="155">
        <v>4.8300000000000003E-2</v>
      </c>
      <c r="R507" s="155">
        <f>Q507*H507</f>
        <v>5.7960000000000003</v>
      </c>
      <c r="S507" s="155">
        <v>0</v>
      </c>
      <c r="T507" s="156">
        <f>S507*H507</f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57" t="s">
        <v>230</v>
      </c>
      <c r="AT507" s="157" t="s">
        <v>267</v>
      </c>
      <c r="AU507" s="157" t="s">
        <v>83</v>
      </c>
      <c r="AY507" s="17" t="s">
        <v>148</v>
      </c>
      <c r="BE507" s="158">
        <f>IF(N507="základní",J507,0)</f>
        <v>0</v>
      </c>
      <c r="BF507" s="158">
        <f>IF(N507="snížená",J507,0)</f>
        <v>0</v>
      </c>
      <c r="BG507" s="158">
        <f>IF(N507="zákl. přenesená",J507,0)</f>
        <v>0</v>
      </c>
      <c r="BH507" s="158">
        <f>IF(N507="sníž. přenesená",J507,0)</f>
        <v>0</v>
      </c>
      <c r="BI507" s="158">
        <f>IF(N507="nulová",J507,0)</f>
        <v>0</v>
      </c>
      <c r="BJ507" s="17" t="s">
        <v>81</v>
      </c>
      <c r="BK507" s="158">
        <f>ROUND(I507*H507,2)</f>
        <v>0</v>
      </c>
      <c r="BL507" s="17" t="s">
        <v>154</v>
      </c>
      <c r="BM507" s="157" t="s">
        <v>905</v>
      </c>
    </row>
    <row r="508" spans="1:65" s="13" customFormat="1" ht="10.199999999999999">
      <c r="B508" s="159"/>
      <c r="D508" s="160" t="s">
        <v>156</v>
      </c>
      <c r="E508" s="161" t="s">
        <v>1</v>
      </c>
      <c r="F508" s="162" t="s">
        <v>906</v>
      </c>
      <c r="H508" s="163">
        <v>28</v>
      </c>
      <c r="I508" s="164"/>
      <c r="L508" s="159"/>
      <c r="M508" s="165"/>
      <c r="N508" s="166"/>
      <c r="O508" s="166"/>
      <c r="P508" s="166"/>
      <c r="Q508" s="166"/>
      <c r="R508" s="166"/>
      <c r="S508" s="166"/>
      <c r="T508" s="167"/>
      <c r="AT508" s="161" t="s">
        <v>156</v>
      </c>
      <c r="AU508" s="161" t="s">
        <v>83</v>
      </c>
      <c r="AV508" s="13" t="s">
        <v>83</v>
      </c>
      <c r="AW508" s="13" t="s">
        <v>31</v>
      </c>
      <c r="AX508" s="13" t="s">
        <v>73</v>
      </c>
      <c r="AY508" s="161" t="s">
        <v>148</v>
      </c>
    </row>
    <row r="509" spans="1:65" s="13" customFormat="1" ht="10.199999999999999">
      <c r="B509" s="159"/>
      <c r="D509" s="160" t="s">
        <v>156</v>
      </c>
      <c r="E509" s="161" t="s">
        <v>1</v>
      </c>
      <c r="F509" s="162" t="s">
        <v>907</v>
      </c>
      <c r="H509" s="163">
        <v>84</v>
      </c>
      <c r="I509" s="164"/>
      <c r="L509" s="159"/>
      <c r="M509" s="165"/>
      <c r="N509" s="166"/>
      <c r="O509" s="166"/>
      <c r="P509" s="166"/>
      <c r="Q509" s="166"/>
      <c r="R509" s="166"/>
      <c r="S509" s="166"/>
      <c r="T509" s="167"/>
      <c r="AT509" s="161" t="s">
        <v>156</v>
      </c>
      <c r="AU509" s="161" t="s">
        <v>83</v>
      </c>
      <c r="AV509" s="13" t="s">
        <v>83</v>
      </c>
      <c r="AW509" s="13" t="s">
        <v>31</v>
      </c>
      <c r="AX509" s="13" t="s">
        <v>73</v>
      </c>
      <c r="AY509" s="161" t="s">
        <v>148</v>
      </c>
    </row>
    <row r="510" spans="1:65" s="13" customFormat="1" ht="10.199999999999999">
      <c r="B510" s="159"/>
      <c r="D510" s="160" t="s">
        <v>156</v>
      </c>
      <c r="E510" s="161" t="s">
        <v>1</v>
      </c>
      <c r="F510" s="162" t="s">
        <v>908</v>
      </c>
      <c r="H510" s="163">
        <v>8</v>
      </c>
      <c r="I510" s="164"/>
      <c r="L510" s="159"/>
      <c r="M510" s="165"/>
      <c r="N510" s="166"/>
      <c r="O510" s="166"/>
      <c r="P510" s="166"/>
      <c r="Q510" s="166"/>
      <c r="R510" s="166"/>
      <c r="S510" s="166"/>
      <c r="T510" s="167"/>
      <c r="AT510" s="161" t="s">
        <v>156</v>
      </c>
      <c r="AU510" s="161" t="s">
        <v>83</v>
      </c>
      <c r="AV510" s="13" t="s">
        <v>83</v>
      </c>
      <c r="AW510" s="13" t="s">
        <v>31</v>
      </c>
      <c r="AX510" s="13" t="s">
        <v>73</v>
      </c>
      <c r="AY510" s="161" t="s">
        <v>148</v>
      </c>
    </row>
    <row r="511" spans="1:65" s="14" customFormat="1" ht="10.199999999999999">
      <c r="B511" s="168"/>
      <c r="D511" s="160" t="s">
        <v>156</v>
      </c>
      <c r="E511" s="169" t="s">
        <v>1</v>
      </c>
      <c r="F511" s="170" t="s">
        <v>182</v>
      </c>
      <c r="H511" s="171">
        <v>120</v>
      </c>
      <c r="I511" s="172"/>
      <c r="L511" s="168"/>
      <c r="M511" s="173"/>
      <c r="N511" s="174"/>
      <c r="O511" s="174"/>
      <c r="P511" s="174"/>
      <c r="Q511" s="174"/>
      <c r="R511" s="174"/>
      <c r="S511" s="174"/>
      <c r="T511" s="175"/>
      <c r="AT511" s="169" t="s">
        <v>156</v>
      </c>
      <c r="AU511" s="169" t="s">
        <v>83</v>
      </c>
      <c r="AV511" s="14" t="s">
        <v>154</v>
      </c>
      <c r="AW511" s="14" t="s">
        <v>31</v>
      </c>
      <c r="AX511" s="14" t="s">
        <v>81</v>
      </c>
      <c r="AY511" s="169" t="s">
        <v>148</v>
      </c>
    </row>
    <row r="512" spans="1:65" s="2" customFormat="1" ht="33" customHeight="1">
      <c r="A512" s="32"/>
      <c r="B512" s="144"/>
      <c r="C512" s="145" t="s">
        <v>909</v>
      </c>
      <c r="D512" s="145" t="s">
        <v>150</v>
      </c>
      <c r="E512" s="146" t="s">
        <v>910</v>
      </c>
      <c r="F512" s="147" t="s">
        <v>911</v>
      </c>
      <c r="G512" s="148" t="s">
        <v>153</v>
      </c>
      <c r="H512" s="149">
        <v>89.8</v>
      </c>
      <c r="I512" s="150"/>
      <c r="J512" s="151">
        <f>ROUND(I512*H512,2)</f>
        <v>0</v>
      </c>
      <c r="K512" s="152"/>
      <c r="L512" s="33"/>
      <c r="M512" s="153" t="s">
        <v>1</v>
      </c>
      <c r="N512" s="154" t="s">
        <v>38</v>
      </c>
      <c r="O512" s="58"/>
      <c r="P512" s="155">
        <f>O512*H512</f>
        <v>0</v>
      </c>
      <c r="Q512" s="155">
        <v>0.1295</v>
      </c>
      <c r="R512" s="155">
        <f>Q512*H512</f>
        <v>11.629099999999999</v>
      </c>
      <c r="S512" s="155">
        <v>0</v>
      </c>
      <c r="T512" s="156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57" t="s">
        <v>154</v>
      </c>
      <c r="AT512" s="157" t="s">
        <v>150</v>
      </c>
      <c r="AU512" s="157" t="s">
        <v>83</v>
      </c>
      <c r="AY512" s="17" t="s">
        <v>148</v>
      </c>
      <c r="BE512" s="158">
        <f>IF(N512="základní",J512,0)</f>
        <v>0</v>
      </c>
      <c r="BF512" s="158">
        <f>IF(N512="snížená",J512,0)</f>
        <v>0</v>
      </c>
      <c r="BG512" s="158">
        <f>IF(N512="zákl. přenesená",J512,0)</f>
        <v>0</v>
      </c>
      <c r="BH512" s="158">
        <f>IF(N512="sníž. přenesená",J512,0)</f>
        <v>0</v>
      </c>
      <c r="BI512" s="158">
        <f>IF(N512="nulová",J512,0)</f>
        <v>0</v>
      </c>
      <c r="BJ512" s="17" t="s">
        <v>81</v>
      </c>
      <c r="BK512" s="158">
        <f>ROUND(I512*H512,2)</f>
        <v>0</v>
      </c>
      <c r="BL512" s="17" t="s">
        <v>154</v>
      </c>
      <c r="BM512" s="157" t="s">
        <v>912</v>
      </c>
    </row>
    <row r="513" spans="1:65" s="13" customFormat="1" ht="10.199999999999999">
      <c r="B513" s="159"/>
      <c r="D513" s="160" t="s">
        <v>156</v>
      </c>
      <c r="E513" s="161" t="s">
        <v>1</v>
      </c>
      <c r="F513" s="162" t="s">
        <v>845</v>
      </c>
      <c r="H513" s="163">
        <v>60</v>
      </c>
      <c r="I513" s="164"/>
      <c r="L513" s="159"/>
      <c r="M513" s="165"/>
      <c r="N513" s="166"/>
      <c r="O513" s="166"/>
      <c r="P513" s="166"/>
      <c r="Q513" s="166"/>
      <c r="R513" s="166"/>
      <c r="S513" s="166"/>
      <c r="T513" s="167"/>
      <c r="AT513" s="161" t="s">
        <v>156</v>
      </c>
      <c r="AU513" s="161" t="s">
        <v>83</v>
      </c>
      <c r="AV513" s="13" t="s">
        <v>83</v>
      </c>
      <c r="AW513" s="13" t="s">
        <v>31</v>
      </c>
      <c r="AX513" s="13" t="s">
        <v>73</v>
      </c>
      <c r="AY513" s="161" t="s">
        <v>148</v>
      </c>
    </row>
    <row r="514" spans="1:65" s="13" customFormat="1" ht="10.199999999999999">
      <c r="B514" s="159"/>
      <c r="D514" s="160" t="s">
        <v>156</v>
      </c>
      <c r="E514" s="161" t="s">
        <v>1</v>
      </c>
      <c r="F514" s="162" t="s">
        <v>913</v>
      </c>
      <c r="H514" s="163">
        <v>16.5</v>
      </c>
      <c r="I514" s="164"/>
      <c r="L514" s="159"/>
      <c r="M514" s="165"/>
      <c r="N514" s="166"/>
      <c r="O514" s="166"/>
      <c r="P514" s="166"/>
      <c r="Q514" s="166"/>
      <c r="R514" s="166"/>
      <c r="S514" s="166"/>
      <c r="T514" s="167"/>
      <c r="AT514" s="161" t="s">
        <v>156</v>
      </c>
      <c r="AU514" s="161" t="s">
        <v>83</v>
      </c>
      <c r="AV514" s="13" t="s">
        <v>83</v>
      </c>
      <c r="AW514" s="13" t="s">
        <v>31</v>
      </c>
      <c r="AX514" s="13" t="s">
        <v>73</v>
      </c>
      <c r="AY514" s="161" t="s">
        <v>148</v>
      </c>
    </row>
    <row r="515" spans="1:65" s="13" customFormat="1" ht="10.199999999999999">
      <c r="B515" s="159"/>
      <c r="D515" s="160" t="s">
        <v>156</v>
      </c>
      <c r="E515" s="161" t="s">
        <v>1</v>
      </c>
      <c r="F515" s="162" t="s">
        <v>914</v>
      </c>
      <c r="H515" s="163">
        <v>9.3000000000000007</v>
      </c>
      <c r="I515" s="164"/>
      <c r="L515" s="159"/>
      <c r="M515" s="165"/>
      <c r="N515" s="166"/>
      <c r="O515" s="166"/>
      <c r="P515" s="166"/>
      <c r="Q515" s="166"/>
      <c r="R515" s="166"/>
      <c r="S515" s="166"/>
      <c r="T515" s="167"/>
      <c r="AT515" s="161" t="s">
        <v>156</v>
      </c>
      <c r="AU515" s="161" t="s">
        <v>83</v>
      </c>
      <c r="AV515" s="13" t="s">
        <v>83</v>
      </c>
      <c r="AW515" s="13" t="s">
        <v>31</v>
      </c>
      <c r="AX515" s="13" t="s">
        <v>73</v>
      </c>
      <c r="AY515" s="161" t="s">
        <v>148</v>
      </c>
    </row>
    <row r="516" spans="1:65" s="13" customFormat="1" ht="10.199999999999999">
      <c r="B516" s="159"/>
      <c r="D516" s="160" t="s">
        <v>156</v>
      </c>
      <c r="E516" s="161" t="s">
        <v>1</v>
      </c>
      <c r="F516" s="162" t="s">
        <v>915</v>
      </c>
      <c r="H516" s="163">
        <v>4</v>
      </c>
      <c r="I516" s="164"/>
      <c r="L516" s="159"/>
      <c r="M516" s="165"/>
      <c r="N516" s="166"/>
      <c r="O516" s="166"/>
      <c r="P516" s="166"/>
      <c r="Q516" s="166"/>
      <c r="R516" s="166"/>
      <c r="S516" s="166"/>
      <c r="T516" s="167"/>
      <c r="AT516" s="161" t="s">
        <v>156</v>
      </c>
      <c r="AU516" s="161" t="s">
        <v>83</v>
      </c>
      <c r="AV516" s="13" t="s">
        <v>83</v>
      </c>
      <c r="AW516" s="13" t="s">
        <v>31</v>
      </c>
      <c r="AX516" s="13" t="s">
        <v>73</v>
      </c>
      <c r="AY516" s="161" t="s">
        <v>148</v>
      </c>
    </row>
    <row r="517" spans="1:65" s="14" customFormat="1" ht="10.199999999999999">
      <c r="B517" s="168"/>
      <c r="D517" s="160" t="s">
        <v>156</v>
      </c>
      <c r="E517" s="169" t="s">
        <v>1</v>
      </c>
      <c r="F517" s="170" t="s">
        <v>182</v>
      </c>
      <c r="H517" s="171">
        <v>89.8</v>
      </c>
      <c r="I517" s="172"/>
      <c r="L517" s="168"/>
      <c r="M517" s="173"/>
      <c r="N517" s="174"/>
      <c r="O517" s="174"/>
      <c r="P517" s="174"/>
      <c r="Q517" s="174"/>
      <c r="R517" s="174"/>
      <c r="S517" s="174"/>
      <c r="T517" s="175"/>
      <c r="AT517" s="169" t="s">
        <v>156</v>
      </c>
      <c r="AU517" s="169" t="s">
        <v>83</v>
      </c>
      <c r="AV517" s="14" t="s">
        <v>154</v>
      </c>
      <c r="AW517" s="14" t="s">
        <v>31</v>
      </c>
      <c r="AX517" s="14" t="s">
        <v>81</v>
      </c>
      <c r="AY517" s="169" t="s">
        <v>148</v>
      </c>
    </row>
    <row r="518" spans="1:65" s="2" customFormat="1" ht="16.5" customHeight="1">
      <c r="A518" s="32"/>
      <c r="B518" s="144"/>
      <c r="C518" s="176" t="s">
        <v>916</v>
      </c>
      <c r="D518" s="176" t="s">
        <v>267</v>
      </c>
      <c r="E518" s="177" t="s">
        <v>917</v>
      </c>
      <c r="F518" s="178" t="s">
        <v>918</v>
      </c>
      <c r="G518" s="179" t="s">
        <v>153</v>
      </c>
      <c r="H518" s="180">
        <v>89.8</v>
      </c>
      <c r="I518" s="181"/>
      <c r="J518" s="182">
        <f>ROUND(I518*H518,2)</f>
        <v>0</v>
      </c>
      <c r="K518" s="183"/>
      <c r="L518" s="184"/>
      <c r="M518" s="185" t="s">
        <v>1</v>
      </c>
      <c r="N518" s="186" t="s">
        <v>38</v>
      </c>
      <c r="O518" s="58"/>
      <c r="P518" s="155">
        <f>O518*H518</f>
        <v>0</v>
      </c>
      <c r="Q518" s="155">
        <v>4.5999999999999999E-2</v>
      </c>
      <c r="R518" s="155">
        <f>Q518*H518</f>
        <v>4.1307999999999998</v>
      </c>
      <c r="S518" s="155">
        <v>0</v>
      </c>
      <c r="T518" s="156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57" t="s">
        <v>230</v>
      </c>
      <c r="AT518" s="157" t="s">
        <v>267</v>
      </c>
      <c r="AU518" s="157" t="s">
        <v>83</v>
      </c>
      <c r="AY518" s="17" t="s">
        <v>148</v>
      </c>
      <c r="BE518" s="158">
        <f>IF(N518="základní",J518,0)</f>
        <v>0</v>
      </c>
      <c r="BF518" s="158">
        <f>IF(N518="snížená",J518,0)</f>
        <v>0</v>
      </c>
      <c r="BG518" s="158">
        <f>IF(N518="zákl. přenesená",J518,0)</f>
        <v>0</v>
      </c>
      <c r="BH518" s="158">
        <f>IF(N518="sníž. přenesená",J518,0)</f>
        <v>0</v>
      </c>
      <c r="BI518" s="158">
        <f>IF(N518="nulová",J518,0)</f>
        <v>0</v>
      </c>
      <c r="BJ518" s="17" t="s">
        <v>81</v>
      </c>
      <c r="BK518" s="158">
        <f>ROUND(I518*H518,2)</f>
        <v>0</v>
      </c>
      <c r="BL518" s="17" t="s">
        <v>154</v>
      </c>
      <c r="BM518" s="157" t="s">
        <v>919</v>
      </c>
    </row>
    <row r="519" spans="1:65" s="2" customFormat="1" ht="24.15" customHeight="1">
      <c r="A519" s="32"/>
      <c r="B519" s="144"/>
      <c r="C519" s="145" t="s">
        <v>920</v>
      </c>
      <c r="D519" s="145" t="s">
        <v>150</v>
      </c>
      <c r="E519" s="146" t="s">
        <v>921</v>
      </c>
      <c r="F519" s="147" t="s">
        <v>922</v>
      </c>
      <c r="G519" s="148" t="s">
        <v>165</v>
      </c>
      <c r="H519" s="149">
        <v>42.621000000000002</v>
      </c>
      <c r="I519" s="150"/>
      <c r="J519" s="151">
        <f>ROUND(I519*H519,2)</f>
        <v>0</v>
      </c>
      <c r="K519" s="152"/>
      <c r="L519" s="33"/>
      <c r="M519" s="153" t="s">
        <v>1</v>
      </c>
      <c r="N519" s="154" t="s">
        <v>38</v>
      </c>
      <c r="O519" s="58"/>
      <c r="P519" s="155">
        <f>O519*H519</f>
        <v>0</v>
      </c>
      <c r="Q519" s="155">
        <v>2.2563399999999998</v>
      </c>
      <c r="R519" s="155">
        <f>Q519*H519</f>
        <v>96.167467139999999</v>
      </c>
      <c r="S519" s="155">
        <v>0</v>
      </c>
      <c r="T519" s="156">
        <f>S519*H519</f>
        <v>0</v>
      </c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R519" s="157" t="s">
        <v>154</v>
      </c>
      <c r="AT519" s="157" t="s">
        <v>150</v>
      </c>
      <c r="AU519" s="157" t="s">
        <v>83</v>
      </c>
      <c r="AY519" s="17" t="s">
        <v>148</v>
      </c>
      <c r="BE519" s="158">
        <f>IF(N519="základní",J519,0)</f>
        <v>0</v>
      </c>
      <c r="BF519" s="158">
        <f>IF(N519="snížená",J519,0)</f>
        <v>0</v>
      </c>
      <c r="BG519" s="158">
        <f>IF(N519="zákl. přenesená",J519,0)</f>
        <v>0</v>
      </c>
      <c r="BH519" s="158">
        <f>IF(N519="sníž. přenesená",J519,0)</f>
        <v>0</v>
      </c>
      <c r="BI519" s="158">
        <f>IF(N519="nulová",J519,0)</f>
        <v>0</v>
      </c>
      <c r="BJ519" s="17" t="s">
        <v>81</v>
      </c>
      <c r="BK519" s="158">
        <f>ROUND(I519*H519,2)</f>
        <v>0</v>
      </c>
      <c r="BL519" s="17" t="s">
        <v>154</v>
      </c>
      <c r="BM519" s="157" t="s">
        <v>923</v>
      </c>
    </row>
    <row r="520" spans="1:65" s="13" customFormat="1" ht="10.199999999999999">
      <c r="B520" s="159"/>
      <c r="D520" s="160" t="s">
        <v>156</v>
      </c>
      <c r="E520" s="161" t="s">
        <v>1</v>
      </c>
      <c r="F520" s="162" t="s">
        <v>924</v>
      </c>
      <c r="H520" s="163">
        <v>0.82799999999999996</v>
      </c>
      <c r="I520" s="164"/>
      <c r="L520" s="159"/>
      <c r="M520" s="165"/>
      <c r="N520" s="166"/>
      <c r="O520" s="166"/>
      <c r="P520" s="166"/>
      <c r="Q520" s="166"/>
      <c r="R520" s="166"/>
      <c r="S520" s="166"/>
      <c r="T520" s="167"/>
      <c r="AT520" s="161" t="s">
        <v>156</v>
      </c>
      <c r="AU520" s="161" t="s">
        <v>83</v>
      </c>
      <c r="AV520" s="13" t="s">
        <v>83</v>
      </c>
      <c r="AW520" s="13" t="s">
        <v>31</v>
      </c>
      <c r="AX520" s="13" t="s">
        <v>73</v>
      </c>
      <c r="AY520" s="161" t="s">
        <v>148</v>
      </c>
    </row>
    <row r="521" spans="1:65" s="13" customFormat="1" ht="10.199999999999999">
      <c r="B521" s="159"/>
      <c r="D521" s="160" t="s">
        <v>156</v>
      </c>
      <c r="E521" s="161" t="s">
        <v>1</v>
      </c>
      <c r="F521" s="162" t="s">
        <v>925</v>
      </c>
      <c r="H521" s="163">
        <v>1.1040000000000001</v>
      </c>
      <c r="I521" s="164"/>
      <c r="L521" s="159"/>
      <c r="M521" s="165"/>
      <c r="N521" s="166"/>
      <c r="O521" s="166"/>
      <c r="P521" s="166"/>
      <c r="Q521" s="166"/>
      <c r="R521" s="166"/>
      <c r="S521" s="166"/>
      <c r="T521" s="167"/>
      <c r="AT521" s="161" t="s">
        <v>156</v>
      </c>
      <c r="AU521" s="161" t="s">
        <v>83</v>
      </c>
      <c r="AV521" s="13" t="s">
        <v>83</v>
      </c>
      <c r="AW521" s="13" t="s">
        <v>31</v>
      </c>
      <c r="AX521" s="13" t="s">
        <v>73</v>
      </c>
      <c r="AY521" s="161" t="s">
        <v>148</v>
      </c>
    </row>
    <row r="522" spans="1:65" s="13" customFormat="1" ht="10.199999999999999">
      <c r="B522" s="159"/>
      <c r="D522" s="160" t="s">
        <v>156</v>
      </c>
      <c r="E522" s="161" t="s">
        <v>1</v>
      </c>
      <c r="F522" s="162" t="s">
        <v>926</v>
      </c>
      <c r="H522" s="163">
        <v>0.73799999999999999</v>
      </c>
      <c r="I522" s="164"/>
      <c r="L522" s="159"/>
      <c r="M522" s="165"/>
      <c r="N522" s="166"/>
      <c r="O522" s="166"/>
      <c r="P522" s="166"/>
      <c r="Q522" s="166"/>
      <c r="R522" s="166"/>
      <c r="S522" s="166"/>
      <c r="T522" s="167"/>
      <c r="AT522" s="161" t="s">
        <v>156</v>
      </c>
      <c r="AU522" s="161" t="s">
        <v>83</v>
      </c>
      <c r="AV522" s="13" t="s">
        <v>83</v>
      </c>
      <c r="AW522" s="13" t="s">
        <v>31</v>
      </c>
      <c r="AX522" s="13" t="s">
        <v>73</v>
      </c>
      <c r="AY522" s="161" t="s">
        <v>148</v>
      </c>
    </row>
    <row r="523" spans="1:65" s="13" customFormat="1" ht="10.199999999999999">
      <c r="B523" s="159"/>
      <c r="D523" s="160" t="s">
        <v>156</v>
      </c>
      <c r="E523" s="161" t="s">
        <v>1</v>
      </c>
      <c r="F523" s="162" t="s">
        <v>927</v>
      </c>
      <c r="H523" s="163">
        <v>1.125</v>
      </c>
      <c r="I523" s="164"/>
      <c r="L523" s="159"/>
      <c r="M523" s="165"/>
      <c r="N523" s="166"/>
      <c r="O523" s="166"/>
      <c r="P523" s="166"/>
      <c r="Q523" s="166"/>
      <c r="R523" s="166"/>
      <c r="S523" s="166"/>
      <c r="T523" s="167"/>
      <c r="AT523" s="161" t="s">
        <v>156</v>
      </c>
      <c r="AU523" s="161" t="s">
        <v>83</v>
      </c>
      <c r="AV523" s="13" t="s">
        <v>83</v>
      </c>
      <c r="AW523" s="13" t="s">
        <v>31</v>
      </c>
      <c r="AX523" s="13" t="s">
        <v>73</v>
      </c>
      <c r="AY523" s="161" t="s">
        <v>148</v>
      </c>
    </row>
    <row r="524" spans="1:65" s="13" customFormat="1" ht="10.199999999999999">
      <c r="B524" s="159"/>
      <c r="D524" s="160" t="s">
        <v>156</v>
      </c>
      <c r="E524" s="161" t="s">
        <v>1</v>
      </c>
      <c r="F524" s="162" t="s">
        <v>928</v>
      </c>
      <c r="H524" s="163">
        <v>5.3879999999999999</v>
      </c>
      <c r="I524" s="164"/>
      <c r="L524" s="159"/>
      <c r="M524" s="165"/>
      <c r="N524" s="166"/>
      <c r="O524" s="166"/>
      <c r="P524" s="166"/>
      <c r="Q524" s="166"/>
      <c r="R524" s="166"/>
      <c r="S524" s="166"/>
      <c r="T524" s="167"/>
      <c r="AT524" s="161" t="s">
        <v>156</v>
      </c>
      <c r="AU524" s="161" t="s">
        <v>83</v>
      </c>
      <c r="AV524" s="13" t="s">
        <v>83</v>
      </c>
      <c r="AW524" s="13" t="s">
        <v>31</v>
      </c>
      <c r="AX524" s="13" t="s">
        <v>73</v>
      </c>
      <c r="AY524" s="161" t="s">
        <v>148</v>
      </c>
    </row>
    <row r="525" spans="1:65" s="13" customFormat="1" ht="10.199999999999999">
      <c r="B525" s="159"/>
      <c r="D525" s="160" t="s">
        <v>156</v>
      </c>
      <c r="E525" s="161" t="s">
        <v>1</v>
      </c>
      <c r="F525" s="162" t="s">
        <v>929</v>
      </c>
      <c r="H525" s="163">
        <v>12.990000000000002</v>
      </c>
      <c r="I525" s="164"/>
      <c r="L525" s="159"/>
      <c r="M525" s="165"/>
      <c r="N525" s="166"/>
      <c r="O525" s="166"/>
      <c r="P525" s="166"/>
      <c r="Q525" s="166"/>
      <c r="R525" s="166"/>
      <c r="S525" s="166"/>
      <c r="T525" s="167"/>
      <c r="AT525" s="161" t="s">
        <v>156</v>
      </c>
      <c r="AU525" s="161" t="s">
        <v>83</v>
      </c>
      <c r="AV525" s="13" t="s">
        <v>83</v>
      </c>
      <c r="AW525" s="13" t="s">
        <v>31</v>
      </c>
      <c r="AX525" s="13" t="s">
        <v>73</v>
      </c>
      <c r="AY525" s="161" t="s">
        <v>148</v>
      </c>
    </row>
    <row r="526" spans="1:65" s="13" customFormat="1" ht="10.199999999999999">
      <c r="B526" s="159"/>
      <c r="D526" s="160" t="s">
        <v>156</v>
      </c>
      <c r="E526" s="161" t="s">
        <v>1</v>
      </c>
      <c r="F526" s="162" t="s">
        <v>930</v>
      </c>
      <c r="H526" s="163">
        <v>13.247999999999999</v>
      </c>
      <c r="I526" s="164"/>
      <c r="L526" s="159"/>
      <c r="M526" s="165"/>
      <c r="N526" s="166"/>
      <c r="O526" s="166"/>
      <c r="P526" s="166"/>
      <c r="Q526" s="166"/>
      <c r="R526" s="166"/>
      <c r="S526" s="166"/>
      <c r="T526" s="167"/>
      <c r="AT526" s="161" t="s">
        <v>156</v>
      </c>
      <c r="AU526" s="161" t="s">
        <v>83</v>
      </c>
      <c r="AV526" s="13" t="s">
        <v>83</v>
      </c>
      <c r="AW526" s="13" t="s">
        <v>31</v>
      </c>
      <c r="AX526" s="13" t="s">
        <v>73</v>
      </c>
      <c r="AY526" s="161" t="s">
        <v>148</v>
      </c>
    </row>
    <row r="527" spans="1:65" s="13" customFormat="1" ht="10.199999999999999">
      <c r="B527" s="159"/>
      <c r="D527" s="160" t="s">
        <v>156</v>
      </c>
      <c r="E527" s="161" t="s">
        <v>1</v>
      </c>
      <c r="F527" s="162" t="s">
        <v>931</v>
      </c>
      <c r="H527" s="163">
        <v>7.2</v>
      </c>
      <c r="I527" s="164"/>
      <c r="L527" s="159"/>
      <c r="M527" s="165"/>
      <c r="N527" s="166"/>
      <c r="O527" s="166"/>
      <c r="P527" s="166"/>
      <c r="Q527" s="166"/>
      <c r="R527" s="166"/>
      <c r="S527" s="166"/>
      <c r="T527" s="167"/>
      <c r="AT527" s="161" t="s">
        <v>156</v>
      </c>
      <c r="AU527" s="161" t="s">
        <v>83</v>
      </c>
      <c r="AV527" s="13" t="s">
        <v>83</v>
      </c>
      <c r="AW527" s="13" t="s">
        <v>31</v>
      </c>
      <c r="AX527" s="13" t="s">
        <v>73</v>
      </c>
      <c r="AY527" s="161" t="s">
        <v>148</v>
      </c>
    </row>
    <row r="528" spans="1:65" s="14" customFormat="1" ht="10.199999999999999">
      <c r="B528" s="168"/>
      <c r="D528" s="160" t="s">
        <v>156</v>
      </c>
      <c r="E528" s="169" t="s">
        <v>1</v>
      </c>
      <c r="F528" s="170" t="s">
        <v>182</v>
      </c>
      <c r="H528" s="171">
        <v>42.621000000000002</v>
      </c>
      <c r="I528" s="172"/>
      <c r="L528" s="168"/>
      <c r="M528" s="173"/>
      <c r="N528" s="174"/>
      <c r="O528" s="174"/>
      <c r="P528" s="174"/>
      <c r="Q528" s="174"/>
      <c r="R528" s="174"/>
      <c r="S528" s="174"/>
      <c r="T528" s="175"/>
      <c r="AT528" s="169" t="s">
        <v>156</v>
      </c>
      <c r="AU528" s="169" t="s">
        <v>83</v>
      </c>
      <c r="AV528" s="14" t="s">
        <v>154</v>
      </c>
      <c r="AW528" s="14" t="s">
        <v>31</v>
      </c>
      <c r="AX528" s="14" t="s">
        <v>81</v>
      </c>
      <c r="AY528" s="169" t="s">
        <v>148</v>
      </c>
    </row>
    <row r="529" spans="1:65" s="2" customFormat="1" ht="33" customHeight="1">
      <c r="A529" s="32"/>
      <c r="B529" s="144"/>
      <c r="C529" s="145" t="s">
        <v>932</v>
      </c>
      <c r="D529" s="145" t="s">
        <v>150</v>
      </c>
      <c r="E529" s="146" t="s">
        <v>933</v>
      </c>
      <c r="F529" s="147" t="s">
        <v>934</v>
      </c>
      <c r="G529" s="148" t="s">
        <v>205</v>
      </c>
      <c r="H529" s="149">
        <v>2266.3000000000002</v>
      </c>
      <c r="I529" s="150"/>
      <c r="J529" s="151">
        <f>ROUND(I529*H529,2)</f>
        <v>0</v>
      </c>
      <c r="K529" s="152"/>
      <c r="L529" s="33"/>
      <c r="M529" s="153" t="s">
        <v>1</v>
      </c>
      <c r="N529" s="154" t="s">
        <v>38</v>
      </c>
      <c r="O529" s="58"/>
      <c r="P529" s="155">
        <f>O529*H529</f>
        <v>0</v>
      </c>
      <c r="Q529" s="155">
        <v>3.6000000000000002E-4</v>
      </c>
      <c r="R529" s="155">
        <f>Q529*H529</f>
        <v>0.81586800000000015</v>
      </c>
      <c r="S529" s="155">
        <v>0</v>
      </c>
      <c r="T529" s="156">
        <f>S529*H529</f>
        <v>0</v>
      </c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R529" s="157" t="s">
        <v>154</v>
      </c>
      <c r="AT529" s="157" t="s">
        <v>150</v>
      </c>
      <c r="AU529" s="157" t="s">
        <v>83</v>
      </c>
      <c r="AY529" s="17" t="s">
        <v>148</v>
      </c>
      <c r="BE529" s="158">
        <f>IF(N529="základní",J529,0)</f>
        <v>0</v>
      </c>
      <c r="BF529" s="158">
        <f>IF(N529="snížená",J529,0)</f>
        <v>0</v>
      </c>
      <c r="BG529" s="158">
        <f>IF(N529="zákl. přenesená",J529,0)</f>
        <v>0</v>
      </c>
      <c r="BH529" s="158">
        <f>IF(N529="sníž. přenesená",J529,0)</f>
        <v>0</v>
      </c>
      <c r="BI529" s="158">
        <f>IF(N529="nulová",J529,0)</f>
        <v>0</v>
      </c>
      <c r="BJ529" s="17" t="s">
        <v>81</v>
      </c>
      <c r="BK529" s="158">
        <f>ROUND(I529*H529,2)</f>
        <v>0</v>
      </c>
      <c r="BL529" s="17" t="s">
        <v>154</v>
      </c>
      <c r="BM529" s="157" t="s">
        <v>935</v>
      </c>
    </row>
    <row r="530" spans="1:65" s="13" customFormat="1" ht="10.199999999999999">
      <c r="B530" s="159"/>
      <c r="D530" s="160" t="s">
        <v>156</v>
      </c>
      <c r="E530" s="161" t="s">
        <v>1</v>
      </c>
      <c r="F530" s="162" t="s">
        <v>936</v>
      </c>
      <c r="H530" s="163">
        <v>77.5</v>
      </c>
      <c r="I530" s="164"/>
      <c r="L530" s="159"/>
      <c r="M530" s="165"/>
      <c r="N530" s="166"/>
      <c r="O530" s="166"/>
      <c r="P530" s="166"/>
      <c r="Q530" s="166"/>
      <c r="R530" s="166"/>
      <c r="S530" s="166"/>
      <c r="T530" s="167"/>
      <c r="AT530" s="161" t="s">
        <v>156</v>
      </c>
      <c r="AU530" s="161" t="s">
        <v>83</v>
      </c>
      <c r="AV530" s="13" t="s">
        <v>83</v>
      </c>
      <c r="AW530" s="13" t="s">
        <v>31</v>
      </c>
      <c r="AX530" s="13" t="s">
        <v>73</v>
      </c>
      <c r="AY530" s="161" t="s">
        <v>148</v>
      </c>
    </row>
    <row r="531" spans="1:65" s="13" customFormat="1" ht="10.199999999999999">
      <c r="B531" s="159"/>
      <c r="D531" s="160" t="s">
        <v>156</v>
      </c>
      <c r="E531" s="161" t="s">
        <v>1</v>
      </c>
      <c r="F531" s="162" t="s">
        <v>937</v>
      </c>
      <c r="H531" s="163">
        <v>68</v>
      </c>
      <c r="I531" s="164"/>
      <c r="L531" s="159"/>
      <c r="M531" s="165"/>
      <c r="N531" s="166"/>
      <c r="O531" s="166"/>
      <c r="P531" s="166"/>
      <c r="Q531" s="166"/>
      <c r="R531" s="166"/>
      <c r="S531" s="166"/>
      <c r="T531" s="167"/>
      <c r="AT531" s="161" t="s">
        <v>156</v>
      </c>
      <c r="AU531" s="161" t="s">
        <v>83</v>
      </c>
      <c r="AV531" s="13" t="s">
        <v>83</v>
      </c>
      <c r="AW531" s="13" t="s">
        <v>31</v>
      </c>
      <c r="AX531" s="13" t="s">
        <v>73</v>
      </c>
      <c r="AY531" s="161" t="s">
        <v>148</v>
      </c>
    </row>
    <row r="532" spans="1:65" s="13" customFormat="1" ht="10.199999999999999">
      <c r="B532" s="159"/>
      <c r="D532" s="160" t="s">
        <v>156</v>
      </c>
      <c r="E532" s="161" t="s">
        <v>1</v>
      </c>
      <c r="F532" s="162" t="s">
        <v>938</v>
      </c>
      <c r="H532" s="163">
        <v>19.5</v>
      </c>
      <c r="I532" s="164"/>
      <c r="L532" s="159"/>
      <c r="M532" s="165"/>
      <c r="N532" s="166"/>
      <c r="O532" s="166"/>
      <c r="P532" s="166"/>
      <c r="Q532" s="166"/>
      <c r="R532" s="166"/>
      <c r="S532" s="166"/>
      <c r="T532" s="167"/>
      <c r="AT532" s="161" t="s">
        <v>156</v>
      </c>
      <c r="AU532" s="161" t="s">
        <v>83</v>
      </c>
      <c r="AV532" s="13" t="s">
        <v>83</v>
      </c>
      <c r="AW532" s="13" t="s">
        <v>31</v>
      </c>
      <c r="AX532" s="13" t="s">
        <v>73</v>
      </c>
      <c r="AY532" s="161" t="s">
        <v>148</v>
      </c>
    </row>
    <row r="533" spans="1:65" s="15" customFormat="1" ht="10.199999999999999">
      <c r="B533" s="187"/>
      <c r="D533" s="160" t="s">
        <v>156</v>
      </c>
      <c r="E533" s="188" t="s">
        <v>1</v>
      </c>
      <c r="F533" s="189" t="s">
        <v>286</v>
      </c>
      <c r="H533" s="190">
        <v>165</v>
      </c>
      <c r="I533" s="191"/>
      <c r="L533" s="187"/>
      <c r="M533" s="192"/>
      <c r="N533" s="193"/>
      <c r="O533" s="193"/>
      <c r="P533" s="193"/>
      <c r="Q533" s="193"/>
      <c r="R533" s="193"/>
      <c r="S533" s="193"/>
      <c r="T533" s="194"/>
      <c r="AT533" s="188" t="s">
        <v>156</v>
      </c>
      <c r="AU533" s="188" t="s">
        <v>83</v>
      </c>
      <c r="AV533" s="15" t="s">
        <v>162</v>
      </c>
      <c r="AW533" s="15" t="s">
        <v>31</v>
      </c>
      <c r="AX533" s="15" t="s">
        <v>73</v>
      </c>
      <c r="AY533" s="188" t="s">
        <v>148</v>
      </c>
    </row>
    <row r="534" spans="1:65" s="13" customFormat="1" ht="10.199999999999999">
      <c r="B534" s="159"/>
      <c r="D534" s="160" t="s">
        <v>156</v>
      </c>
      <c r="E534" s="161" t="s">
        <v>1</v>
      </c>
      <c r="F534" s="162" t="s">
        <v>720</v>
      </c>
      <c r="H534" s="163">
        <v>27.5</v>
      </c>
      <c r="I534" s="164"/>
      <c r="L534" s="159"/>
      <c r="M534" s="165"/>
      <c r="N534" s="166"/>
      <c r="O534" s="166"/>
      <c r="P534" s="166"/>
      <c r="Q534" s="166"/>
      <c r="R534" s="166"/>
      <c r="S534" s="166"/>
      <c r="T534" s="167"/>
      <c r="AT534" s="161" t="s">
        <v>156</v>
      </c>
      <c r="AU534" s="161" t="s">
        <v>83</v>
      </c>
      <c r="AV534" s="13" t="s">
        <v>83</v>
      </c>
      <c r="AW534" s="13" t="s">
        <v>31</v>
      </c>
      <c r="AX534" s="13" t="s">
        <v>73</v>
      </c>
      <c r="AY534" s="161" t="s">
        <v>148</v>
      </c>
    </row>
    <row r="535" spans="1:65" s="13" customFormat="1" ht="10.199999999999999">
      <c r="B535" s="159"/>
      <c r="D535" s="160" t="s">
        <v>156</v>
      </c>
      <c r="E535" s="161" t="s">
        <v>1</v>
      </c>
      <c r="F535" s="162" t="s">
        <v>720</v>
      </c>
      <c r="H535" s="163">
        <v>27.5</v>
      </c>
      <c r="I535" s="164"/>
      <c r="L535" s="159"/>
      <c r="M535" s="165"/>
      <c r="N535" s="166"/>
      <c r="O535" s="166"/>
      <c r="P535" s="166"/>
      <c r="Q535" s="166"/>
      <c r="R535" s="166"/>
      <c r="S535" s="166"/>
      <c r="T535" s="167"/>
      <c r="AT535" s="161" t="s">
        <v>156</v>
      </c>
      <c r="AU535" s="161" t="s">
        <v>83</v>
      </c>
      <c r="AV535" s="13" t="s">
        <v>83</v>
      </c>
      <c r="AW535" s="13" t="s">
        <v>31</v>
      </c>
      <c r="AX535" s="13" t="s">
        <v>73</v>
      </c>
      <c r="AY535" s="161" t="s">
        <v>148</v>
      </c>
    </row>
    <row r="536" spans="1:65" s="13" customFormat="1" ht="10.199999999999999">
      <c r="B536" s="159"/>
      <c r="D536" s="160" t="s">
        <v>156</v>
      </c>
      <c r="E536" s="161" t="s">
        <v>1</v>
      </c>
      <c r="F536" s="162" t="s">
        <v>939</v>
      </c>
      <c r="H536" s="163">
        <v>4.5</v>
      </c>
      <c r="I536" s="164"/>
      <c r="L536" s="159"/>
      <c r="M536" s="165"/>
      <c r="N536" s="166"/>
      <c r="O536" s="166"/>
      <c r="P536" s="166"/>
      <c r="Q536" s="166"/>
      <c r="R536" s="166"/>
      <c r="S536" s="166"/>
      <c r="T536" s="167"/>
      <c r="AT536" s="161" t="s">
        <v>156</v>
      </c>
      <c r="AU536" s="161" t="s">
        <v>83</v>
      </c>
      <c r="AV536" s="13" t="s">
        <v>83</v>
      </c>
      <c r="AW536" s="13" t="s">
        <v>31</v>
      </c>
      <c r="AX536" s="13" t="s">
        <v>73</v>
      </c>
      <c r="AY536" s="161" t="s">
        <v>148</v>
      </c>
    </row>
    <row r="537" spans="1:65" s="13" customFormat="1" ht="10.199999999999999">
      <c r="B537" s="159"/>
      <c r="D537" s="160" t="s">
        <v>156</v>
      </c>
      <c r="E537" s="161" t="s">
        <v>1</v>
      </c>
      <c r="F537" s="162" t="s">
        <v>940</v>
      </c>
      <c r="H537" s="163">
        <v>0.5</v>
      </c>
      <c r="I537" s="164"/>
      <c r="L537" s="159"/>
      <c r="M537" s="165"/>
      <c r="N537" s="166"/>
      <c r="O537" s="166"/>
      <c r="P537" s="166"/>
      <c r="Q537" s="166"/>
      <c r="R537" s="166"/>
      <c r="S537" s="166"/>
      <c r="T537" s="167"/>
      <c r="AT537" s="161" t="s">
        <v>156</v>
      </c>
      <c r="AU537" s="161" t="s">
        <v>83</v>
      </c>
      <c r="AV537" s="13" t="s">
        <v>83</v>
      </c>
      <c r="AW537" s="13" t="s">
        <v>31</v>
      </c>
      <c r="AX537" s="13" t="s">
        <v>73</v>
      </c>
      <c r="AY537" s="161" t="s">
        <v>148</v>
      </c>
    </row>
    <row r="538" spans="1:65" s="13" customFormat="1" ht="10.199999999999999">
      <c r="B538" s="159"/>
      <c r="D538" s="160" t="s">
        <v>156</v>
      </c>
      <c r="E538" s="161" t="s">
        <v>1</v>
      </c>
      <c r="F538" s="162" t="s">
        <v>723</v>
      </c>
      <c r="H538" s="163">
        <v>383.5</v>
      </c>
      <c r="I538" s="164"/>
      <c r="L538" s="159"/>
      <c r="M538" s="165"/>
      <c r="N538" s="166"/>
      <c r="O538" s="166"/>
      <c r="P538" s="166"/>
      <c r="Q538" s="166"/>
      <c r="R538" s="166"/>
      <c r="S538" s="166"/>
      <c r="T538" s="167"/>
      <c r="AT538" s="161" t="s">
        <v>156</v>
      </c>
      <c r="AU538" s="161" t="s">
        <v>83</v>
      </c>
      <c r="AV538" s="13" t="s">
        <v>83</v>
      </c>
      <c r="AW538" s="13" t="s">
        <v>31</v>
      </c>
      <c r="AX538" s="13" t="s">
        <v>73</v>
      </c>
      <c r="AY538" s="161" t="s">
        <v>148</v>
      </c>
    </row>
    <row r="539" spans="1:65" s="13" customFormat="1" ht="10.199999999999999">
      <c r="B539" s="159"/>
      <c r="D539" s="160" t="s">
        <v>156</v>
      </c>
      <c r="E539" s="161" t="s">
        <v>1</v>
      </c>
      <c r="F539" s="162" t="s">
        <v>724</v>
      </c>
      <c r="H539" s="163">
        <v>22.799999999999997</v>
      </c>
      <c r="I539" s="164"/>
      <c r="L539" s="159"/>
      <c r="M539" s="165"/>
      <c r="N539" s="166"/>
      <c r="O539" s="166"/>
      <c r="P539" s="166"/>
      <c r="Q539" s="166"/>
      <c r="R539" s="166"/>
      <c r="S539" s="166"/>
      <c r="T539" s="167"/>
      <c r="AT539" s="161" t="s">
        <v>156</v>
      </c>
      <c r="AU539" s="161" t="s">
        <v>83</v>
      </c>
      <c r="AV539" s="13" t="s">
        <v>83</v>
      </c>
      <c r="AW539" s="13" t="s">
        <v>31</v>
      </c>
      <c r="AX539" s="13" t="s">
        <v>73</v>
      </c>
      <c r="AY539" s="161" t="s">
        <v>148</v>
      </c>
    </row>
    <row r="540" spans="1:65" s="13" customFormat="1" ht="10.199999999999999">
      <c r="B540" s="159"/>
      <c r="D540" s="160" t="s">
        <v>156</v>
      </c>
      <c r="E540" s="161" t="s">
        <v>1</v>
      </c>
      <c r="F540" s="162" t="s">
        <v>941</v>
      </c>
      <c r="H540" s="163">
        <v>6</v>
      </c>
      <c r="I540" s="164"/>
      <c r="L540" s="159"/>
      <c r="M540" s="165"/>
      <c r="N540" s="166"/>
      <c r="O540" s="166"/>
      <c r="P540" s="166"/>
      <c r="Q540" s="166"/>
      <c r="R540" s="166"/>
      <c r="S540" s="166"/>
      <c r="T540" s="167"/>
      <c r="AT540" s="161" t="s">
        <v>156</v>
      </c>
      <c r="AU540" s="161" t="s">
        <v>83</v>
      </c>
      <c r="AV540" s="13" t="s">
        <v>83</v>
      </c>
      <c r="AW540" s="13" t="s">
        <v>31</v>
      </c>
      <c r="AX540" s="13" t="s">
        <v>73</v>
      </c>
      <c r="AY540" s="161" t="s">
        <v>148</v>
      </c>
    </row>
    <row r="541" spans="1:65" s="13" customFormat="1" ht="10.199999999999999">
      <c r="B541" s="159"/>
      <c r="D541" s="160" t="s">
        <v>156</v>
      </c>
      <c r="E541" s="161" t="s">
        <v>1</v>
      </c>
      <c r="F541" s="162" t="s">
        <v>942</v>
      </c>
      <c r="H541" s="163">
        <v>6.25</v>
      </c>
      <c r="I541" s="164"/>
      <c r="L541" s="159"/>
      <c r="M541" s="165"/>
      <c r="N541" s="166"/>
      <c r="O541" s="166"/>
      <c r="P541" s="166"/>
      <c r="Q541" s="166"/>
      <c r="R541" s="166"/>
      <c r="S541" s="166"/>
      <c r="T541" s="167"/>
      <c r="AT541" s="161" t="s">
        <v>156</v>
      </c>
      <c r="AU541" s="161" t="s">
        <v>83</v>
      </c>
      <c r="AV541" s="13" t="s">
        <v>83</v>
      </c>
      <c r="AW541" s="13" t="s">
        <v>31</v>
      </c>
      <c r="AX541" s="13" t="s">
        <v>73</v>
      </c>
      <c r="AY541" s="161" t="s">
        <v>148</v>
      </c>
    </row>
    <row r="542" spans="1:65" s="13" customFormat="1" ht="10.199999999999999">
      <c r="B542" s="159"/>
      <c r="D542" s="160" t="s">
        <v>156</v>
      </c>
      <c r="E542" s="161" t="s">
        <v>1</v>
      </c>
      <c r="F542" s="162" t="s">
        <v>943</v>
      </c>
      <c r="H542" s="163">
        <v>11.2</v>
      </c>
      <c r="I542" s="164"/>
      <c r="L542" s="159"/>
      <c r="M542" s="165"/>
      <c r="N542" s="166"/>
      <c r="O542" s="166"/>
      <c r="P542" s="166"/>
      <c r="Q542" s="166"/>
      <c r="R542" s="166"/>
      <c r="S542" s="166"/>
      <c r="T542" s="167"/>
      <c r="AT542" s="161" t="s">
        <v>156</v>
      </c>
      <c r="AU542" s="161" t="s">
        <v>83</v>
      </c>
      <c r="AV542" s="13" t="s">
        <v>83</v>
      </c>
      <c r="AW542" s="13" t="s">
        <v>31</v>
      </c>
      <c r="AX542" s="13" t="s">
        <v>73</v>
      </c>
      <c r="AY542" s="161" t="s">
        <v>148</v>
      </c>
    </row>
    <row r="543" spans="1:65" s="13" customFormat="1" ht="10.199999999999999">
      <c r="B543" s="159"/>
      <c r="D543" s="160" t="s">
        <v>156</v>
      </c>
      <c r="E543" s="161" t="s">
        <v>1</v>
      </c>
      <c r="F543" s="162" t="s">
        <v>728</v>
      </c>
      <c r="H543" s="163">
        <v>780</v>
      </c>
      <c r="I543" s="164"/>
      <c r="L543" s="159"/>
      <c r="M543" s="165"/>
      <c r="N543" s="166"/>
      <c r="O543" s="166"/>
      <c r="P543" s="166"/>
      <c r="Q543" s="166"/>
      <c r="R543" s="166"/>
      <c r="S543" s="166"/>
      <c r="T543" s="167"/>
      <c r="AT543" s="161" t="s">
        <v>156</v>
      </c>
      <c r="AU543" s="161" t="s">
        <v>83</v>
      </c>
      <c r="AV543" s="13" t="s">
        <v>83</v>
      </c>
      <c r="AW543" s="13" t="s">
        <v>31</v>
      </c>
      <c r="AX543" s="13" t="s">
        <v>73</v>
      </c>
      <c r="AY543" s="161" t="s">
        <v>148</v>
      </c>
    </row>
    <row r="544" spans="1:65" s="13" customFormat="1" ht="10.199999999999999">
      <c r="B544" s="159"/>
      <c r="D544" s="160" t="s">
        <v>156</v>
      </c>
      <c r="E544" s="161" t="s">
        <v>1</v>
      </c>
      <c r="F544" s="162" t="s">
        <v>729</v>
      </c>
      <c r="H544" s="163">
        <v>526.5</v>
      </c>
      <c r="I544" s="164"/>
      <c r="L544" s="159"/>
      <c r="M544" s="165"/>
      <c r="N544" s="166"/>
      <c r="O544" s="166"/>
      <c r="P544" s="166"/>
      <c r="Q544" s="166"/>
      <c r="R544" s="166"/>
      <c r="S544" s="166"/>
      <c r="T544" s="167"/>
      <c r="AT544" s="161" t="s">
        <v>156</v>
      </c>
      <c r="AU544" s="161" t="s">
        <v>83</v>
      </c>
      <c r="AV544" s="13" t="s">
        <v>83</v>
      </c>
      <c r="AW544" s="13" t="s">
        <v>31</v>
      </c>
      <c r="AX544" s="13" t="s">
        <v>73</v>
      </c>
      <c r="AY544" s="161" t="s">
        <v>148</v>
      </c>
    </row>
    <row r="545" spans="1:65" s="13" customFormat="1" ht="10.199999999999999">
      <c r="B545" s="159"/>
      <c r="D545" s="160" t="s">
        <v>156</v>
      </c>
      <c r="E545" s="161" t="s">
        <v>1</v>
      </c>
      <c r="F545" s="162" t="s">
        <v>944</v>
      </c>
      <c r="H545" s="163">
        <v>2</v>
      </c>
      <c r="I545" s="164"/>
      <c r="L545" s="159"/>
      <c r="M545" s="165"/>
      <c r="N545" s="166"/>
      <c r="O545" s="166"/>
      <c r="P545" s="166"/>
      <c r="Q545" s="166"/>
      <c r="R545" s="166"/>
      <c r="S545" s="166"/>
      <c r="T545" s="167"/>
      <c r="AT545" s="161" t="s">
        <v>156</v>
      </c>
      <c r="AU545" s="161" t="s">
        <v>83</v>
      </c>
      <c r="AV545" s="13" t="s">
        <v>83</v>
      </c>
      <c r="AW545" s="13" t="s">
        <v>31</v>
      </c>
      <c r="AX545" s="13" t="s">
        <v>73</v>
      </c>
      <c r="AY545" s="161" t="s">
        <v>148</v>
      </c>
    </row>
    <row r="546" spans="1:65" s="13" customFormat="1" ht="10.199999999999999">
      <c r="B546" s="159"/>
      <c r="D546" s="160" t="s">
        <v>156</v>
      </c>
      <c r="E546" s="161" t="s">
        <v>1</v>
      </c>
      <c r="F546" s="162" t="s">
        <v>945</v>
      </c>
      <c r="H546" s="163">
        <v>12.5</v>
      </c>
      <c r="I546" s="164"/>
      <c r="L546" s="159"/>
      <c r="M546" s="165"/>
      <c r="N546" s="166"/>
      <c r="O546" s="166"/>
      <c r="P546" s="166"/>
      <c r="Q546" s="166"/>
      <c r="R546" s="166"/>
      <c r="S546" s="166"/>
      <c r="T546" s="167"/>
      <c r="AT546" s="161" t="s">
        <v>156</v>
      </c>
      <c r="AU546" s="161" t="s">
        <v>83</v>
      </c>
      <c r="AV546" s="13" t="s">
        <v>83</v>
      </c>
      <c r="AW546" s="13" t="s">
        <v>31</v>
      </c>
      <c r="AX546" s="13" t="s">
        <v>73</v>
      </c>
      <c r="AY546" s="161" t="s">
        <v>148</v>
      </c>
    </row>
    <row r="547" spans="1:65" s="13" customFormat="1" ht="10.199999999999999">
      <c r="B547" s="159"/>
      <c r="D547" s="160" t="s">
        <v>156</v>
      </c>
      <c r="E547" s="161" t="s">
        <v>1</v>
      </c>
      <c r="F547" s="162" t="s">
        <v>732</v>
      </c>
      <c r="H547" s="163">
        <v>113.1</v>
      </c>
      <c r="I547" s="164"/>
      <c r="L547" s="159"/>
      <c r="M547" s="165"/>
      <c r="N547" s="166"/>
      <c r="O547" s="166"/>
      <c r="P547" s="166"/>
      <c r="Q547" s="166"/>
      <c r="R547" s="166"/>
      <c r="S547" s="166"/>
      <c r="T547" s="167"/>
      <c r="AT547" s="161" t="s">
        <v>156</v>
      </c>
      <c r="AU547" s="161" t="s">
        <v>83</v>
      </c>
      <c r="AV547" s="13" t="s">
        <v>83</v>
      </c>
      <c r="AW547" s="13" t="s">
        <v>31</v>
      </c>
      <c r="AX547" s="13" t="s">
        <v>73</v>
      </c>
      <c r="AY547" s="161" t="s">
        <v>148</v>
      </c>
    </row>
    <row r="548" spans="1:65" s="13" customFormat="1" ht="10.199999999999999">
      <c r="B548" s="159"/>
      <c r="D548" s="160" t="s">
        <v>156</v>
      </c>
      <c r="E548" s="161" t="s">
        <v>1</v>
      </c>
      <c r="F548" s="162" t="s">
        <v>733</v>
      </c>
      <c r="H548" s="163">
        <v>107.25</v>
      </c>
      <c r="I548" s="164"/>
      <c r="L548" s="159"/>
      <c r="M548" s="165"/>
      <c r="N548" s="166"/>
      <c r="O548" s="166"/>
      <c r="P548" s="166"/>
      <c r="Q548" s="166"/>
      <c r="R548" s="166"/>
      <c r="S548" s="166"/>
      <c r="T548" s="167"/>
      <c r="AT548" s="161" t="s">
        <v>156</v>
      </c>
      <c r="AU548" s="161" t="s">
        <v>83</v>
      </c>
      <c r="AV548" s="13" t="s">
        <v>83</v>
      </c>
      <c r="AW548" s="13" t="s">
        <v>31</v>
      </c>
      <c r="AX548" s="13" t="s">
        <v>73</v>
      </c>
      <c r="AY548" s="161" t="s">
        <v>148</v>
      </c>
    </row>
    <row r="549" spans="1:65" s="13" customFormat="1" ht="10.199999999999999">
      <c r="B549" s="159"/>
      <c r="D549" s="160" t="s">
        <v>156</v>
      </c>
      <c r="E549" s="161" t="s">
        <v>1</v>
      </c>
      <c r="F549" s="162" t="s">
        <v>663</v>
      </c>
      <c r="H549" s="163">
        <v>15</v>
      </c>
      <c r="I549" s="164"/>
      <c r="L549" s="159"/>
      <c r="M549" s="165"/>
      <c r="N549" s="166"/>
      <c r="O549" s="166"/>
      <c r="P549" s="166"/>
      <c r="Q549" s="166"/>
      <c r="R549" s="166"/>
      <c r="S549" s="166"/>
      <c r="T549" s="167"/>
      <c r="AT549" s="161" t="s">
        <v>156</v>
      </c>
      <c r="AU549" s="161" t="s">
        <v>83</v>
      </c>
      <c r="AV549" s="13" t="s">
        <v>83</v>
      </c>
      <c r="AW549" s="13" t="s">
        <v>31</v>
      </c>
      <c r="AX549" s="13" t="s">
        <v>73</v>
      </c>
      <c r="AY549" s="161" t="s">
        <v>148</v>
      </c>
    </row>
    <row r="550" spans="1:65" s="13" customFormat="1" ht="10.199999999999999">
      <c r="B550" s="159"/>
      <c r="D550" s="160" t="s">
        <v>156</v>
      </c>
      <c r="E550" s="161" t="s">
        <v>1</v>
      </c>
      <c r="F550" s="162" t="s">
        <v>734</v>
      </c>
      <c r="H550" s="163">
        <v>2.7</v>
      </c>
      <c r="I550" s="164"/>
      <c r="L550" s="159"/>
      <c r="M550" s="165"/>
      <c r="N550" s="166"/>
      <c r="O550" s="166"/>
      <c r="P550" s="166"/>
      <c r="Q550" s="166"/>
      <c r="R550" s="166"/>
      <c r="S550" s="166"/>
      <c r="T550" s="167"/>
      <c r="AT550" s="161" t="s">
        <v>156</v>
      </c>
      <c r="AU550" s="161" t="s">
        <v>83</v>
      </c>
      <c r="AV550" s="13" t="s">
        <v>83</v>
      </c>
      <c r="AW550" s="13" t="s">
        <v>31</v>
      </c>
      <c r="AX550" s="13" t="s">
        <v>73</v>
      </c>
      <c r="AY550" s="161" t="s">
        <v>148</v>
      </c>
    </row>
    <row r="551" spans="1:65" s="13" customFormat="1" ht="10.199999999999999">
      <c r="B551" s="159"/>
      <c r="D551" s="160" t="s">
        <v>156</v>
      </c>
      <c r="E551" s="161" t="s">
        <v>1</v>
      </c>
      <c r="F551" s="162" t="s">
        <v>720</v>
      </c>
      <c r="H551" s="163">
        <v>27.5</v>
      </c>
      <c r="I551" s="164"/>
      <c r="L551" s="159"/>
      <c r="M551" s="165"/>
      <c r="N551" s="166"/>
      <c r="O551" s="166"/>
      <c r="P551" s="166"/>
      <c r="Q551" s="166"/>
      <c r="R551" s="166"/>
      <c r="S551" s="166"/>
      <c r="T551" s="167"/>
      <c r="AT551" s="161" t="s">
        <v>156</v>
      </c>
      <c r="AU551" s="161" t="s">
        <v>83</v>
      </c>
      <c r="AV551" s="13" t="s">
        <v>83</v>
      </c>
      <c r="AW551" s="13" t="s">
        <v>31</v>
      </c>
      <c r="AX551" s="13" t="s">
        <v>73</v>
      </c>
      <c r="AY551" s="161" t="s">
        <v>148</v>
      </c>
    </row>
    <row r="552" spans="1:65" s="13" customFormat="1" ht="10.199999999999999">
      <c r="B552" s="159"/>
      <c r="D552" s="160" t="s">
        <v>156</v>
      </c>
      <c r="E552" s="161" t="s">
        <v>1</v>
      </c>
      <c r="F552" s="162" t="s">
        <v>946</v>
      </c>
      <c r="H552" s="163">
        <v>25</v>
      </c>
      <c r="I552" s="164"/>
      <c r="L552" s="159"/>
      <c r="M552" s="165"/>
      <c r="N552" s="166"/>
      <c r="O552" s="166"/>
      <c r="P552" s="166"/>
      <c r="Q552" s="166"/>
      <c r="R552" s="166"/>
      <c r="S552" s="166"/>
      <c r="T552" s="167"/>
      <c r="AT552" s="161" t="s">
        <v>156</v>
      </c>
      <c r="AU552" s="161" t="s">
        <v>83</v>
      </c>
      <c r="AV552" s="13" t="s">
        <v>83</v>
      </c>
      <c r="AW552" s="13" t="s">
        <v>31</v>
      </c>
      <c r="AX552" s="13" t="s">
        <v>73</v>
      </c>
      <c r="AY552" s="161" t="s">
        <v>148</v>
      </c>
    </row>
    <row r="553" spans="1:65" s="15" customFormat="1" ht="10.199999999999999">
      <c r="B553" s="187"/>
      <c r="D553" s="160" t="s">
        <v>156</v>
      </c>
      <c r="E553" s="188" t="s">
        <v>1</v>
      </c>
      <c r="F553" s="189" t="s">
        <v>286</v>
      </c>
      <c r="H553" s="190">
        <v>2101.2999999999997</v>
      </c>
      <c r="I553" s="191"/>
      <c r="L553" s="187"/>
      <c r="M553" s="192"/>
      <c r="N553" s="193"/>
      <c r="O553" s="193"/>
      <c r="P553" s="193"/>
      <c r="Q553" s="193"/>
      <c r="R553" s="193"/>
      <c r="S553" s="193"/>
      <c r="T553" s="194"/>
      <c r="AT553" s="188" t="s">
        <v>156</v>
      </c>
      <c r="AU553" s="188" t="s">
        <v>83</v>
      </c>
      <c r="AV553" s="15" t="s">
        <v>162</v>
      </c>
      <c r="AW553" s="15" t="s">
        <v>31</v>
      </c>
      <c r="AX553" s="15" t="s">
        <v>73</v>
      </c>
      <c r="AY553" s="188" t="s">
        <v>148</v>
      </c>
    </row>
    <row r="554" spans="1:65" s="14" customFormat="1" ht="10.199999999999999">
      <c r="B554" s="168"/>
      <c r="D554" s="160" t="s">
        <v>156</v>
      </c>
      <c r="E554" s="169" t="s">
        <v>1</v>
      </c>
      <c r="F554" s="170" t="s">
        <v>182</v>
      </c>
      <c r="H554" s="171">
        <v>2266.2999999999997</v>
      </c>
      <c r="I554" s="172"/>
      <c r="L554" s="168"/>
      <c r="M554" s="173"/>
      <c r="N554" s="174"/>
      <c r="O554" s="174"/>
      <c r="P554" s="174"/>
      <c r="Q554" s="174"/>
      <c r="R554" s="174"/>
      <c r="S554" s="174"/>
      <c r="T554" s="175"/>
      <c r="AT554" s="169" t="s">
        <v>156</v>
      </c>
      <c r="AU554" s="169" t="s">
        <v>83</v>
      </c>
      <c r="AV554" s="14" t="s">
        <v>154</v>
      </c>
      <c r="AW554" s="14" t="s">
        <v>31</v>
      </c>
      <c r="AX554" s="14" t="s">
        <v>81</v>
      </c>
      <c r="AY554" s="169" t="s">
        <v>148</v>
      </c>
    </row>
    <row r="555" spans="1:65" s="2" customFormat="1" ht="16.5" customHeight="1">
      <c r="A555" s="32"/>
      <c r="B555" s="144"/>
      <c r="C555" s="145" t="s">
        <v>947</v>
      </c>
      <c r="D555" s="145" t="s">
        <v>150</v>
      </c>
      <c r="E555" s="146" t="s">
        <v>948</v>
      </c>
      <c r="F555" s="147" t="s">
        <v>949</v>
      </c>
      <c r="G555" s="148" t="s">
        <v>543</v>
      </c>
      <c r="H555" s="149">
        <v>1</v>
      </c>
      <c r="I555" s="150"/>
      <c r="J555" s="151">
        <f>ROUND(I555*H555,2)</f>
        <v>0</v>
      </c>
      <c r="K555" s="152"/>
      <c r="L555" s="33"/>
      <c r="M555" s="153" t="s">
        <v>1</v>
      </c>
      <c r="N555" s="154" t="s">
        <v>38</v>
      </c>
      <c r="O555" s="58"/>
      <c r="P555" s="155">
        <f>O555*H555</f>
        <v>0</v>
      </c>
      <c r="Q555" s="155">
        <v>0</v>
      </c>
      <c r="R555" s="155">
        <f>Q555*H555</f>
        <v>0</v>
      </c>
      <c r="S555" s="155">
        <v>0</v>
      </c>
      <c r="T555" s="156">
        <f>S555*H555</f>
        <v>0</v>
      </c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R555" s="157" t="s">
        <v>154</v>
      </c>
      <c r="AT555" s="157" t="s">
        <v>150</v>
      </c>
      <c r="AU555" s="157" t="s">
        <v>83</v>
      </c>
      <c r="AY555" s="17" t="s">
        <v>148</v>
      </c>
      <c r="BE555" s="158">
        <f>IF(N555="základní",J555,0)</f>
        <v>0</v>
      </c>
      <c r="BF555" s="158">
        <f>IF(N555="snížená",J555,0)</f>
        <v>0</v>
      </c>
      <c r="BG555" s="158">
        <f>IF(N555="zákl. přenesená",J555,0)</f>
        <v>0</v>
      </c>
      <c r="BH555" s="158">
        <f>IF(N555="sníž. přenesená",J555,0)</f>
        <v>0</v>
      </c>
      <c r="BI555" s="158">
        <f>IF(N555="nulová",J555,0)</f>
        <v>0</v>
      </c>
      <c r="BJ555" s="17" t="s">
        <v>81</v>
      </c>
      <c r="BK555" s="158">
        <f>ROUND(I555*H555,2)</f>
        <v>0</v>
      </c>
      <c r="BL555" s="17" t="s">
        <v>154</v>
      </c>
      <c r="BM555" s="157" t="s">
        <v>950</v>
      </c>
    </row>
    <row r="556" spans="1:65" s="2" customFormat="1" ht="24.15" customHeight="1">
      <c r="A556" s="32"/>
      <c r="B556" s="144"/>
      <c r="C556" s="145" t="s">
        <v>951</v>
      </c>
      <c r="D556" s="145" t="s">
        <v>150</v>
      </c>
      <c r="E556" s="146" t="s">
        <v>952</v>
      </c>
      <c r="F556" s="147" t="s">
        <v>953</v>
      </c>
      <c r="G556" s="148" t="s">
        <v>153</v>
      </c>
      <c r="H556" s="149">
        <v>22.8</v>
      </c>
      <c r="I556" s="150"/>
      <c r="J556" s="151">
        <f>ROUND(I556*H556,2)</f>
        <v>0</v>
      </c>
      <c r="K556" s="152"/>
      <c r="L556" s="33"/>
      <c r="M556" s="153" t="s">
        <v>1</v>
      </c>
      <c r="N556" s="154" t="s">
        <v>38</v>
      </c>
      <c r="O556" s="58"/>
      <c r="P556" s="155">
        <f>O556*H556</f>
        <v>0</v>
      </c>
      <c r="Q556" s="155">
        <v>0.43819000000000002</v>
      </c>
      <c r="R556" s="155">
        <f>Q556*H556</f>
        <v>9.9907320000000013</v>
      </c>
      <c r="S556" s="155">
        <v>0</v>
      </c>
      <c r="T556" s="156">
        <f>S556*H556</f>
        <v>0</v>
      </c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R556" s="157" t="s">
        <v>154</v>
      </c>
      <c r="AT556" s="157" t="s">
        <v>150</v>
      </c>
      <c r="AU556" s="157" t="s">
        <v>83</v>
      </c>
      <c r="AY556" s="17" t="s">
        <v>148</v>
      </c>
      <c r="BE556" s="158">
        <f>IF(N556="základní",J556,0)</f>
        <v>0</v>
      </c>
      <c r="BF556" s="158">
        <f>IF(N556="snížená",J556,0)</f>
        <v>0</v>
      </c>
      <c r="BG556" s="158">
        <f>IF(N556="zákl. přenesená",J556,0)</f>
        <v>0</v>
      </c>
      <c r="BH556" s="158">
        <f>IF(N556="sníž. přenesená",J556,0)</f>
        <v>0</v>
      </c>
      <c r="BI556" s="158">
        <f>IF(N556="nulová",J556,0)</f>
        <v>0</v>
      </c>
      <c r="BJ556" s="17" t="s">
        <v>81</v>
      </c>
      <c r="BK556" s="158">
        <f>ROUND(I556*H556,2)</f>
        <v>0</v>
      </c>
      <c r="BL556" s="17" t="s">
        <v>154</v>
      </c>
      <c r="BM556" s="157" t="s">
        <v>954</v>
      </c>
    </row>
    <row r="557" spans="1:65" s="13" customFormat="1" ht="10.199999999999999">
      <c r="B557" s="159"/>
      <c r="D557" s="160" t="s">
        <v>156</v>
      </c>
      <c r="E557" s="161" t="s">
        <v>1</v>
      </c>
      <c r="F557" s="162" t="s">
        <v>955</v>
      </c>
      <c r="H557" s="163">
        <v>22.8</v>
      </c>
      <c r="I557" s="164"/>
      <c r="L557" s="159"/>
      <c r="M557" s="165"/>
      <c r="N557" s="166"/>
      <c r="O557" s="166"/>
      <c r="P557" s="166"/>
      <c r="Q557" s="166"/>
      <c r="R557" s="166"/>
      <c r="S557" s="166"/>
      <c r="T557" s="167"/>
      <c r="AT557" s="161" t="s">
        <v>156</v>
      </c>
      <c r="AU557" s="161" t="s">
        <v>83</v>
      </c>
      <c r="AV557" s="13" t="s">
        <v>83</v>
      </c>
      <c r="AW557" s="13" t="s">
        <v>31</v>
      </c>
      <c r="AX557" s="13" t="s">
        <v>81</v>
      </c>
      <c r="AY557" s="161" t="s">
        <v>148</v>
      </c>
    </row>
    <row r="558" spans="1:65" s="2" customFormat="1" ht="16.5" customHeight="1">
      <c r="A558" s="32"/>
      <c r="B558" s="144"/>
      <c r="C558" s="176" t="s">
        <v>956</v>
      </c>
      <c r="D558" s="176" t="s">
        <v>267</v>
      </c>
      <c r="E558" s="177" t="s">
        <v>957</v>
      </c>
      <c r="F558" s="178" t="s">
        <v>958</v>
      </c>
      <c r="G558" s="179" t="s">
        <v>322</v>
      </c>
      <c r="H558" s="180">
        <v>13</v>
      </c>
      <c r="I558" s="181"/>
      <c r="J558" s="182">
        <f t="shared" ref="J558:J566" si="10">ROUND(I558*H558,2)</f>
        <v>0</v>
      </c>
      <c r="K558" s="183"/>
      <c r="L558" s="184"/>
      <c r="M558" s="185" t="s">
        <v>1</v>
      </c>
      <c r="N558" s="186" t="s">
        <v>38</v>
      </c>
      <c r="O558" s="58"/>
      <c r="P558" s="155">
        <f t="shared" ref="P558:P566" si="11">O558*H558</f>
        <v>0</v>
      </c>
      <c r="Q558" s="155">
        <v>0.16900000000000001</v>
      </c>
      <c r="R558" s="155">
        <f t="shared" ref="R558:R566" si="12">Q558*H558</f>
        <v>2.1970000000000001</v>
      </c>
      <c r="S558" s="155">
        <v>0</v>
      </c>
      <c r="T558" s="156">
        <f t="shared" ref="T558:T566" si="13">S558*H558</f>
        <v>0</v>
      </c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R558" s="157" t="s">
        <v>230</v>
      </c>
      <c r="AT558" s="157" t="s">
        <v>267</v>
      </c>
      <c r="AU558" s="157" t="s">
        <v>83</v>
      </c>
      <c r="AY558" s="17" t="s">
        <v>148</v>
      </c>
      <c r="BE558" s="158">
        <f t="shared" ref="BE558:BE566" si="14">IF(N558="základní",J558,0)</f>
        <v>0</v>
      </c>
      <c r="BF558" s="158">
        <f t="shared" ref="BF558:BF566" si="15">IF(N558="snížená",J558,0)</f>
        <v>0</v>
      </c>
      <c r="BG558" s="158">
        <f t="shared" ref="BG558:BG566" si="16">IF(N558="zákl. přenesená",J558,0)</f>
        <v>0</v>
      </c>
      <c r="BH558" s="158">
        <f t="shared" ref="BH558:BH566" si="17">IF(N558="sníž. přenesená",J558,0)</f>
        <v>0</v>
      </c>
      <c r="BI558" s="158">
        <f t="shared" ref="BI558:BI566" si="18">IF(N558="nulová",J558,0)</f>
        <v>0</v>
      </c>
      <c r="BJ558" s="17" t="s">
        <v>81</v>
      </c>
      <c r="BK558" s="158">
        <f t="shared" ref="BK558:BK566" si="19">ROUND(I558*H558,2)</f>
        <v>0</v>
      </c>
      <c r="BL558" s="17" t="s">
        <v>154</v>
      </c>
      <c r="BM558" s="157" t="s">
        <v>959</v>
      </c>
    </row>
    <row r="559" spans="1:65" s="2" customFormat="1" ht="24.15" customHeight="1">
      <c r="A559" s="32"/>
      <c r="B559" s="144"/>
      <c r="C559" s="176" t="s">
        <v>960</v>
      </c>
      <c r="D559" s="176" t="s">
        <v>267</v>
      </c>
      <c r="E559" s="177" t="s">
        <v>961</v>
      </c>
      <c r="F559" s="178" t="s">
        <v>962</v>
      </c>
      <c r="G559" s="179" t="s">
        <v>322</v>
      </c>
      <c r="H559" s="180">
        <v>1</v>
      </c>
      <c r="I559" s="181"/>
      <c r="J559" s="182">
        <f t="shared" si="10"/>
        <v>0</v>
      </c>
      <c r="K559" s="183"/>
      <c r="L559" s="184"/>
      <c r="M559" s="185" t="s">
        <v>1</v>
      </c>
      <c r="N559" s="186" t="s">
        <v>38</v>
      </c>
      <c r="O559" s="58"/>
      <c r="P559" s="155">
        <f t="shared" si="11"/>
        <v>0</v>
      </c>
      <c r="Q559" s="155">
        <v>0.16900000000000001</v>
      </c>
      <c r="R559" s="155">
        <f t="shared" si="12"/>
        <v>0.16900000000000001</v>
      </c>
      <c r="S559" s="155">
        <v>0</v>
      </c>
      <c r="T559" s="156">
        <f t="shared" si="13"/>
        <v>0</v>
      </c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R559" s="157" t="s">
        <v>230</v>
      </c>
      <c r="AT559" s="157" t="s">
        <v>267</v>
      </c>
      <c r="AU559" s="157" t="s">
        <v>83</v>
      </c>
      <c r="AY559" s="17" t="s">
        <v>148</v>
      </c>
      <c r="BE559" s="158">
        <f t="shared" si="14"/>
        <v>0</v>
      </c>
      <c r="BF559" s="158">
        <f t="shared" si="15"/>
        <v>0</v>
      </c>
      <c r="BG559" s="158">
        <f t="shared" si="16"/>
        <v>0</v>
      </c>
      <c r="BH559" s="158">
        <f t="shared" si="17"/>
        <v>0</v>
      </c>
      <c r="BI559" s="158">
        <f t="shared" si="18"/>
        <v>0</v>
      </c>
      <c r="BJ559" s="17" t="s">
        <v>81</v>
      </c>
      <c r="BK559" s="158">
        <f t="shared" si="19"/>
        <v>0</v>
      </c>
      <c r="BL559" s="17" t="s">
        <v>154</v>
      </c>
      <c r="BM559" s="157" t="s">
        <v>963</v>
      </c>
    </row>
    <row r="560" spans="1:65" s="2" customFormat="1" ht="16.5" customHeight="1">
      <c r="A560" s="32"/>
      <c r="B560" s="144"/>
      <c r="C560" s="176" t="s">
        <v>964</v>
      </c>
      <c r="D560" s="176" t="s">
        <v>267</v>
      </c>
      <c r="E560" s="177" t="s">
        <v>965</v>
      </c>
      <c r="F560" s="178" t="s">
        <v>966</v>
      </c>
      <c r="G560" s="179" t="s">
        <v>322</v>
      </c>
      <c r="H560" s="180">
        <v>2</v>
      </c>
      <c r="I560" s="181"/>
      <c r="J560" s="182">
        <f t="shared" si="10"/>
        <v>0</v>
      </c>
      <c r="K560" s="183"/>
      <c r="L560" s="184"/>
      <c r="M560" s="185" t="s">
        <v>1</v>
      </c>
      <c r="N560" s="186" t="s">
        <v>38</v>
      </c>
      <c r="O560" s="58"/>
      <c r="P560" s="155">
        <f t="shared" si="11"/>
        <v>0</v>
      </c>
      <c r="Q560" s="155">
        <v>1.2999999999999999E-3</v>
      </c>
      <c r="R560" s="155">
        <f t="shared" si="12"/>
        <v>2.5999999999999999E-3</v>
      </c>
      <c r="S560" s="155">
        <v>0</v>
      </c>
      <c r="T560" s="156">
        <f t="shared" si="13"/>
        <v>0</v>
      </c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R560" s="157" t="s">
        <v>230</v>
      </c>
      <c r="AT560" s="157" t="s">
        <v>267</v>
      </c>
      <c r="AU560" s="157" t="s">
        <v>83</v>
      </c>
      <c r="AY560" s="17" t="s">
        <v>148</v>
      </c>
      <c r="BE560" s="158">
        <f t="shared" si="14"/>
        <v>0</v>
      </c>
      <c r="BF560" s="158">
        <f t="shared" si="15"/>
        <v>0</v>
      </c>
      <c r="BG560" s="158">
        <f t="shared" si="16"/>
        <v>0</v>
      </c>
      <c r="BH560" s="158">
        <f t="shared" si="17"/>
        <v>0</v>
      </c>
      <c r="BI560" s="158">
        <f t="shared" si="18"/>
        <v>0</v>
      </c>
      <c r="BJ560" s="17" t="s">
        <v>81</v>
      </c>
      <c r="BK560" s="158">
        <f t="shared" si="19"/>
        <v>0</v>
      </c>
      <c r="BL560" s="17" t="s">
        <v>154</v>
      </c>
      <c r="BM560" s="157" t="s">
        <v>967</v>
      </c>
    </row>
    <row r="561" spans="1:65" s="2" customFormat="1" ht="16.5" customHeight="1">
      <c r="A561" s="32"/>
      <c r="B561" s="144"/>
      <c r="C561" s="176" t="s">
        <v>968</v>
      </c>
      <c r="D561" s="176" t="s">
        <v>267</v>
      </c>
      <c r="E561" s="177" t="s">
        <v>969</v>
      </c>
      <c r="F561" s="178" t="s">
        <v>970</v>
      </c>
      <c r="G561" s="179" t="s">
        <v>322</v>
      </c>
      <c r="H561" s="180">
        <v>28</v>
      </c>
      <c r="I561" s="181"/>
      <c r="J561" s="182">
        <f t="shared" si="10"/>
        <v>0</v>
      </c>
      <c r="K561" s="183"/>
      <c r="L561" s="184"/>
      <c r="M561" s="185" t="s">
        <v>1</v>
      </c>
      <c r="N561" s="186" t="s">
        <v>38</v>
      </c>
      <c r="O561" s="58"/>
      <c r="P561" s="155">
        <f t="shared" si="11"/>
        <v>0</v>
      </c>
      <c r="Q561" s="155">
        <v>1.5299999999999999E-2</v>
      </c>
      <c r="R561" s="155">
        <f t="shared" si="12"/>
        <v>0.4284</v>
      </c>
      <c r="S561" s="155">
        <v>0</v>
      </c>
      <c r="T561" s="156">
        <f t="shared" si="13"/>
        <v>0</v>
      </c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R561" s="157" t="s">
        <v>230</v>
      </c>
      <c r="AT561" s="157" t="s">
        <v>267</v>
      </c>
      <c r="AU561" s="157" t="s">
        <v>83</v>
      </c>
      <c r="AY561" s="17" t="s">
        <v>148</v>
      </c>
      <c r="BE561" s="158">
        <f t="shared" si="14"/>
        <v>0</v>
      </c>
      <c r="BF561" s="158">
        <f t="shared" si="15"/>
        <v>0</v>
      </c>
      <c r="BG561" s="158">
        <f t="shared" si="16"/>
        <v>0</v>
      </c>
      <c r="BH561" s="158">
        <f t="shared" si="17"/>
        <v>0</v>
      </c>
      <c r="BI561" s="158">
        <f t="shared" si="18"/>
        <v>0</v>
      </c>
      <c r="BJ561" s="17" t="s">
        <v>81</v>
      </c>
      <c r="BK561" s="158">
        <f t="shared" si="19"/>
        <v>0</v>
      </c>
      <c r="BL561" s="17" t="s">
        <v>154</v>
      </c>
      <c r="BM561" s="157" t="s">
        <v>971</v>
      </c>
    </row>
    <row r="562" spans="1:65" s="2" customFormat="1" ht="16.5" customHeight="1">
      <c r="A562" s="32"/>
      <c r="B562" s="144"/>
      <c r="C562" s="176" t="s">
        <v>972</v>
      </c>
      <c r="D562" s="176" t="s">
        <v>267</v>
      </c>
      <c r="E562" s="177" t="s">
        <v>973</v>
      </c>
      <c r="F562" s="178" t="s">
        <v>974</v>
      </c>
      <c r="G562" s="179" t="s">
        <v>322</v>
      </c>
      <c r="H562" s="180">
        <v>7</v>
      </c>
      <c r="I562" s="181"/>
      <c r="J562" s="182">
        <f t="shared" si="10"/>
        <v>0</v>
      </c>
      <c r="K562" s="183"/>
      <c r="L562" s="184"/>
      <c r="M562" s="185" t="s">
        <v>1</v>
      </c>
      <c r="N562" s="186" t="s">
        <v>38</v>
      </c>
      <c r="O562" s="58"/>
      <c r="P562" s="155">
        <f t="shared" si="11"/>
        <v>0</v>
      </c>
      <c r="Q562" s="155">
        <v>0.36</v>
      </c>
      <c r="R562" s="155">
        <f t="shared" si="12"/>
        <v>2.52</v>
      </c>
      <c r="S562" s="155">
        <v>0</v>
      </c>
      <c r="T562" s="156">
        <f t="shared" si="13"/>
        <v>0</v>
      </c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R562" s="157" t="s">
        <v>230</v>
      </c>
      <c r="AT562" s="157" t="s">
        <v>267</v>
      </c>
      <c r="AU562" s="157" t="s">
        <v>83</v>
      </c>
      <c r="AY562" s="17" t="s">
        <v>148</v>
      </c>
      <c r="BE562" s="158">
        <f t="shared" si="14"/>
        <v>0</v>
      </c>
      <c r="BF562" s="158">
        <f t="shared" si="15"/>
        <v>0</v>
      </c>
      <c r="BG562" s="158">
        <f t="shared" si="16"/>
        <v>0</v>
      </c>
      <c r="BH562" s="158">
        <f t="shared" si="17"/>
        <v>0</v>
      </c>
      <c r="BI562" s="158">
        <f t="shared" si="18"/>
        <v>0</v>
      </c>
      <c r="BJ562" s="17" t="s">
        <v>81</v>
      </c>
      <c r="BK562" s="158">
        <f t="shared" si="19"/>
        <v>0</v>
      </c>
      <c r="BL562" s="17" t="s">
        <v>154</v>
      </c>
      <c r="BM562" s="157" t="s">
        <v>975</v>
      </c>
    </row>
    <row r="563" spans="1:65" s="2" customFormat="1" ht="24.15" customHeight="1">
      <c r="A563" s="32"/>
      <c r="B563" s="144"/>
      <c r="C563" s="176" t="s">
        <v>976</v>
      </c>
      <c r="D563" s="176" t="s">
        <v>267</v>
      </c>
      <c r="E563" s="177" t="s">
        <v>977</v>
      </c>
      <c r="F563" s="178" t="s">
        <v>978</v>
      </c>
      <c r="G563" s="179" t="s">
        <v>322</v>
      </c>
      <c r="H563" s="180">
        <v>2</v>
      </c>
      <c r="I563" s="181"/>
      <c r="J563" s="182">
        <f t="shared" si="10"/>
        <v>0</v>
      </c>
      <c r="K563" s="183"/>
      <c r="L563" s="184"/>
      <c r="M563" s="185" t="s">
        <v>1</v>
      </c>
      <c r="N563" s="186" t="s">
        <v>38</v>
      </c>
      <c r="O563" s="58"/>
      <c r="P563" s="155">
        <f t="shared" si="11"/>
        <v>0</v>
      </c>
      <c r="Q563" s="155">
        <v>0.36</v>
      </c>
      <c r="R563" s="155">
        <f t="shared" si="12"/>
        <v>0.72</v>
      </c>
      <c r="S563" s="155">
        <v>0</v>
      </c>
      <c r="T563" s="156">
        <f t="shared" si="13"/>
        <v>0</v>
      </c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R563" s="157" t="s">
        <v>230</v>
      </c>
      <c r="AT563" s="157" t="s">
        <v>267</v>
      </c>
      <c r="AU563" s="157" t="s">
        <v>83</v>
      </c>
      <c r="AY563" s="17" t="s">
        <v>148</v>
      </c>
      <c r="BE563" s="158">
        <f t="shared" si="14"/>
        <v>0</v>
      </c>
      <c r="BF563" s="158">
        <f t="shared" si="15"/>
        <v>0</v>
      </c>
      <c r="BG563" s="158">
        <f t="shared" si="16"/>
        <v>0</v>
      </c>
      <c r="BH563" s="158">
        <f t="shared" si="17"/>
        <v>0</v>
      </c>
      <c r="BI563" s="158">
        <f t="shared" si="18"/>
        <v>0</v>
      </c>
      <c r="BJ563" s="17" t="s">
        <v>81</v>
      </c>
      <c r="BK563" s="158">
        <f t="shared" si="19"/>
        <v>0</v>
      </c>
      <c r="BL563" s="17" t="s">
        <v>154</v>
      </c>
      <c r="BM563" s="157" t="s">
        <v>979</v>
      </c>
    </row>
    <row r="564" spans="1:65" s="2" customFormat="1" ht="16.5" customHeight="1">
      <c r="A564" s="32"/>
      <c r="B564" s="144"/>
      <c r="C564" s="176" t="s">
        <v>980</v>
      </c>
      <c r="D564" s="176" t="s">
        <v>267</v>
      </c>
      <c r="E564" s="177" t="s">
        <v>981</v>
      </c>
      <c r="F564" s="178" t="s">
        <v>982</v>
      </c>
      <c r="G564" s="179" t="s">
        <v>322</v>
      </c>
      <c r="H564" s="180">
        <v>4</v>
      </c>
      <c r="I564" s="181"/>
      <c r="J564" s="182">
        <f t="shared" si="10"/>
        <v>0</v>
      </c>
      <c r="K564" s="183"/>
      <c r="L564" s="184"/>
      <c r="M564" s="185" t="s">
        <v>1</v>
      </c>
      <c r="N564" s="186" t="s">
        <v>38</v>
      </c>
      <c r="O564" s="58"/>
      <c r="P564" s="155">
        <f t="shared" si="11"/>
        <v>0</v>
      </c>
      <c r="Q564" s="155">
        <v>3.0999999999999999E-3</v>
      </c>
      <c r="R564" s="155">
        <f t="shared" si="12"/>
        <v>1.24E-2</v>
      </c>
      <c r="S564" s="155">
        <v>0</v>
      </c>
      <c r="T564" s="156">
        <f t="shared" si="13"/>
        <v>0</v>
      </c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R564" s="157" t="s">
        <v>230</v>
      </c>
      <c r="AT564" s="157" t="s">
        <v>267</v>
      </c>
      <c r="AU564" s="157" t="s">
        <v>83</v>
      </c>
      <c r="AY564" s="17" t="s">
        <v>148</v>
      </c>
      <c r="BE564" s="158">
        <f t="shared" si="14"/>
        <v>0</v>
      </c>
      <c r="BF564" s="158">
        <f t="shared" si="15"/>
        <v>0</v>
      </c>
      <c r="BG564" s="158">
        <f t="shared" si="16"/>
        <v>0</v>
      </c>
      <c r="BH564" s="158">
        <f t="shared" si="17"/>
        <v>0</v>
      </c>
      <c r="BI564" s="158">
        <f t="shared" si="18"/>
        <v>0</v>
      </c>
      <c r="BJ564" s="17" t="s">
        <v>81</v>
      </c>
      <c r="BK564" s="158">
        <f t="shared" si="19"/>
        <v>0</v>
      </c>
      <c r="BL564" s="17" t="s">
        <v>154</v>
      </c>
      <c r="BM564" s="157" t="s">
        <v>983</v>
      </c>
    </row>
    <row r="565" spans="1:65" s="2" customFormat="1" ht="16.5" customHeight="1">
      <c r="A565" s="32"/>
      <c r="B565" s="144"/>
      <c r="C565" s="176" t="s">
        <v>984</v>
      </c>
      <c r="D565" s="176" t="s">
        <v>267</v>
      </c>
      <c r="E565" s="177" t="s">
        <v>985</v>
      </c>
      <c r="F565" s="178" t="s">
        <v>986</v>
      </c>
      <c r="G565" s="179" t="s">
        <v>322</v>
      </c>
      <c r="H565" s="180">
        <v>18</v>
      </c>
      <c r="I565" s="181"/>
      <c r="J565" s="182">
        <f t="shared" si="10"/>
        <v>0</v>
      </c>
      <c r="K565" s="183"/>
      <c r="L565" s="184"/>
      <c r="M565" s="185" t="s">
        <v>1</v>
      </c>
      <c r="N565" s="186" t="s">
        <v>38</v>
      </c>
      <c r="O565" s="58"/>
      <c r="P565" s="155">
        <f t="shared" si="11"/>
        <v>0</v>
      </c>
      <c r="Q565" s="155">
        <v>0.03</v>
      </c>
      <c r="R565" s="155">
        <f t="shared" si="12"/>
        <v>0.54</v>
      </c>
      <c r="S565" s="155">
        <v>0</v>
      </c>
      <c r="T565" s="156">
        <f t="shared" si="13"/>
        <v>0</v>
      </c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R565" s="157" t="s">
        <v>230</v>
      </c>
      <c r="AT565" s="157" t="s">
        <v>267</v>
      </c>
      <c r="AU565" s="157" t="s">
        <v>83</v>
      </c>
      <c r="AY565" s="17" t="s">
        <v>148</v>
      </c>
      <c r="BE565" s="158">
        <f t="shared" si="14"/>
        <v>0</v>
      </c>
      <c r="BF565" s="158">
        <f t="shared" si="15"/>
        <v>0</v>
      </c>
      <c r="BG565" s="158">
        <f t="shared" si="16"/>
        <v>0</v>
      </c>
      <c r="BH565" s="158">
        <f t="shared" si="17"/>
        <v>0</v>
      </c>
      <c r="BI565" s="158">
        <f t="shared" si="18"/>
        <v>0</v>
      </c>
      <c r="BJ565" s="17" t="s">
        <v>81</v>
      </c>
      <c r="BK565" s="158">
        <f t="shared" si="19"/>
        <v>0</v>
      </c>
      <c r="BL565" s="17" t="s">
        <v>154</v>
      </c>
      <c r="BM565" s="157" t="s">
        <v>987</v>
      </c>
    </row>
    <row r="566" spans="1:65" s="2" customFormat="1" ht="24.15" customHeight="1">
      <c r="A566" s="32"/>
      <c r="B566" s="144"/>
      <c r="C566" s="145" t="s">
        <v>988</v>
      </c>
      <c r="D566" s="145" t="s">
        <v>150</v>
      </c>
      <c r="E566" s="146" t="s">
        <v>989</v>
      </c>
      <c r="F566" s="147" t="s">
        <v>990</v>
      </c>
      <c r="G566" s="148" t="s">
        <v>322</v>
      </c>
      <c r="H566" s="149">
        <v>2</v>
      </c>
      <c r="I566" s="150"/>
      <c r="J566" s="151">
        <f t="shared" si="10"/>
        <v>0</v>
      </c>
      <c r="K566" s="152"/>
      <c r="L566" s="33"/>
      <c r="M566" s="153" t="s">
        <v>1</v>
      </c>
      <c r="N566" s="154" t="s">
        <v>38</v>
      </c>
      <c r="O566" s="58"/>
      <c r="P566" s="155">
        <f t="shared" si="11"/>
        <v>0</v>
      </c>
      <c r="Q566" s="155">
        <v>0</v>
      </c>
      <c r="R566" s="155">
        <f t="shared" si="12"/>
        <v>0</v>
      </c>
      <c r="S566" s="155">
        <v>0</v>
      </c>
      <c r="T566" s="156">
        <f t="shared" si="13"/>
        <v>0</v>
      </c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R566" s="157" t="s">
        <v>154</v>
      </c>
      <c r="AT566" s="157" t="s">
        <v>150</v>
      </c>
      <c r="AU566" s="157" t="s">
        <v>83</v>
      </c>
      <c r="AY566" s="17" t="s">
        <v>148</v>
      </c>
      <c r="BE566" s="158">
        <f t="shared" si="14"/>
        <v>0</v>
      </c>
      <c r="BF566" s="158">
        <f t="shared" si="15"/>
        <v>0</v>
      </c>
      <c r="BG566" s="158">
        <f t="shared" si="16"/>
        <v>0</v>
      </c>
      <c r="BH566" s="158">
        <f t="shared" si="17"/>
        <v>0</v>
      </c>
      <c r="BI566" s="158">
        <f t="shared" si="18"/>
        <v>0</v>
      </c>
      <c r="BJ566" s="17" t="s">
        <v>81</v>
      </c>
      <c r="BK566" s="158">
        <f t="shared" si="19"/>
        <v>0</v>
      </c>
      <c r="BL566" s="17" t="s">
        <v>154</v>
      </c>
      <c r="BM566" s="157" t="s">
        <v>991</v>
      </c>
    </row>
    <row r="567" spans="1:65" s="12" customFormat="1" ht="22.8" customHeight="1">
      <c r="B567" s="131"/>
      <c r="D567" s="132" t="s">
        <v>72</v>
      </c>
      <c r="E567" s="142" t="s">
        <v>992</v>
      </c>
      <c r="F567" s="142" t="s">
        <v>993</v>
      </c>
      <c r="I567" s="134"/>
      <c r="J567" s="143">
        <f>BK567</f>
        <v>0</v>
      </c>
      <c r="L567" s="131"/>
      <c r="M567" s="136"/>
      <c r="N567" s="137"/>
      <c r="O567" s="137"/>
      <c r="P567" s="138">
        <f>SUM(P568:P577)</f>
        <v>0</v>
      </c>
      <c r="Q567" s="137"/>
      <c r="R567" s="138">
        <f>SUM(R568:R577)</f>
        <v>0</v>
      </c>
      <c r="S567" s="137"/>
      <c r="T567" s="139">
        <f>SUM(T568:T577)</f>
        <v>0</v>
      </c>
      <c r="AR567" s="132" t="s">
        <v>81</v>
      </c>
      <c r="AT567" s="140" t="s">
        <v>72</v>
      </c>
      <c r="AU567" s="140" t="s">
        <v>81</v>
      </c>
      <c r="AY567" s="132" t="s">
        <v>148</v>
      </c>
      <c r="BK567" s="141">
        <f>SUM(BK568:BK577)</f>
        <v>0</v>
      </c>
    </row>
    <row r="568" spans="1:65" s="2" customFormat="1" ht="21.75" customHeight="1">
      <c r="A568" s="32"/>
      <c r="B568" s="144"/>
      <c r="C568" s="145" t="s">
        <v>994</v>
      </c>
      <c r="D568" s="145" t="s">
        <v>150</v>
      </c>
      <c r="E568" s="146" t="s">
        <v>995</v>
      </c>
      <c r="F568" s="147" t="s">
        <v>996</v>
      </c>
      <c r="G568" s="148" t="s">
        <v>257</v>
      </c>
      <c r="H568" s="149">
        <v>92.509</v>
      </c>
      <c r="I568" s="150"/>
      <c r="J568" s="151">
        <f>ROUND(I568*H568,2)</f>
        <v>0</v>
      </c>
      <c r="K568" s="152"/>
      <c r="L568" s="33"/>
      <c r="M568" s="153" t="s">
        <v>1</v>
      </c>
      <c r="N568" s="154" t="s">
        <v>38</v>
      </c>
      <c r="O568" s="58"/>
      <c r="P568" s="155">
        <f>O568*H568</f>
        <v>0</v>
      </c>
      <c r="Q568" s="155">
        <v>0</v>
      </c>
      <c r="R568" s="155">
        <f>Q568*H568</f>
        <v>0</v>
      </c>
      <c r="S568" s="155">
        <v>0</v>
      </c>
      <c r="T568" s="156">
        <f>S568*H568</f>
        <v>0</v>
      </c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R568" s="157" t="s">
        <v>154</v>
      </c>
      <c r="AT568" s="157" t="s">
        <v>150</v>
      </c>
      <c r="AU568" s="157" t="s">
        <v>83</v>
      </c>
      <c r="AY568" s="17" t="s">
        <v>148</v>
      </c>
      <c r="BE568" s="158">
        <f>IF(N568="základní",J568,0)</f>
        <v>0</v>
      </c>
      <c r="BF568" s="158">
        <f>IF(N568="snížená",J568,0)</f>
        <v>0</v>
      </c>
      <c r="BG568" s="158">
        <f>IF(N568="zákl. přenesená",J568,0)</f>
        <v>0</v>
      </c>
      <c r="BH568" s="158">
        <f>IF(N568="sníž. přenesená",J568,0)</f>
        <v>0</v>
      </c>
      <c r="BI568" s="158">
        <f>IF(N568="nulová",J568,0)</f>
        <v>0</v>
      </c>
      <c r="BJ568" s="17" t="s">
        <v>81</v>
      </c>
      <c r="BK568" s="158">
        <f>ROUND(I568*H568,2)</f>
        <v>0</v>
      </c>
      <c r="BL568" s="17" t="s">
        <v>154</v>
      </c>
      <c r="BM568" s="157" t="s">
        <v>997</v>
      </c>
    </row>
    <row r="569" spans="1:65" s="2" customFormat="1" ht="24.15" customHeight="1">
      <c r="A569" s="32"/>
      <c r="B569" s="144"/>
      <c r="C569" s="145" t="s">
        <v>998</v>
      </c>
      <c r="D569" s="145" t="s">
        <v>150</v>
      </c>
      <c r="E569" s="146" t="s">
        <v>999</v>
      </c>
      <c r="F569" s="147" t="s">
        <v>1000</v>
      </c>
      <c r="G569" s="148" t="s">
        <v>257</v>
      </c>
      <c r="H569" s="149">
        <v>1295.126</v>
      </c>
      <c r="I569" s="150"/>
      <c r="J569" s="151">
        <f>ROUND(I569*H569,2)</f>
        <v>0</v>
      </c>
      <c r="K569" s="152"/>
      <c r="L569" s="33"/>
      <c r="M569" s="153" t="s">
        <v>1</v>
      </c>
      <c r="N569" s="154" t="s">
        <v>38</v>
      </c>
      <c r="O569" s="58"/>
      <c r="P569" s="155">
        <f>O569*H569</f>
        <v>0</v>
      </c>
      <c r="Q569" s="155">
        <v>0</v>
      </c>
      <c r="R569" s="155">
        <f>Q569*H569</f>
        <v>0</v>
      </c>
      <c r="S569" s="155">
        <v>0</v>
      </c>
      <c r="T569" s="156">
        <f>S569*H569</f>
        <v>0</v>
      </c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57" t="s">
        <v>154</v>
      </c>
      <c r="AT569" s="157" t="s">
        <v>150</v>
      </c>
      <c r="AU569" s="157" t="s">
        <v>83</v>
      </c>
      <c r="AY569" s="17" t="s">
        <v>148</v>
      </c>
      <c r="BE569" s="158">
        <f>IF(N569="základní",J569,0)</f>
        <v>0</v>
      </c>
      <c r="BF569" s="158">
        <f>IF(N569="snížená",J569,0)</f>
        <v>0</v>
      </c>
      <c r="BG569" s="158">
        <f>IF(N569="zákl. přenesená",J569,0)</f>
        <v>0</v>
      </c>
      <c r="BH569" s="158">
        <f>IF(N569="sníž. přenesená",J569,0)</f>
        <v>0</v>
      </c>
      <c r="BI569" s="158">
        <f>IF(N569="nulová",J569,0)</f>
        <v>0</v>
      </c>
      <c r="BJ569" s="17" t="s">
        <v>81</v>
      </c>
      <c r="BK569" s="158">
        <f>ROUND(I569*H569,2)</f>
        <v>0</v>
      </c>
      <c r="BL569" s="17" t="s">
        <v>154</v>
      </c>
      <c r="BM569" s="157" t="s">
        <v>1001</v>
      </c>
    </row>
    <row r="570" spans="1:65" s="13" customFormat="1" ht="10.199999999999999">
      <c r="B570" s="159"/>
      <c r="D570" s="160" t="s">
        <v>156</v>
      </c>
      <c r="F570" s="162" t="s">
        <v>1002</v>
      </c>
      <c r="H570" s="163">
        <v>1295.126</v>
      </c>
      <c r="I570" s="164"/>
      <c r="L570" s="159"/>
      <c r="M570" s="165"/>
      <c r="N570" s="166"/>
      <c r="O570" s="166"/>
      <c r="P570" s="166"/>
      <c r="Q570" s="166"/>
      <c r="R570" s="166"/>
      <c r="S570" s="166"/>
      <c r="T570" s="167"/>
      <c r="AT570" s="161" t="s">
        <v>156</v>
      </c>
      <c r="AU570" s="161" t="s">
        <v>83</v>
      </c>
      <c r="AV570" s="13" t="s">
        <v>83</v>
      </c>
      <c r="AW570" s="13" t="s">
        <v>3</v>
      </c>
      <c r="AX570" s="13" t="s">
        <v>81</v>
      </c>
      <c r="AY570" s="161" t="s">
        <v>148</v>
      </c>
    </row>
    <row r="571" spans="1:65" s="2" customFormat="1" ht="16.5" customHeight="1">
      <c r="A571" s="32"/>
      <c r="B571" s="144"/>
      <c r="C571" s="145" t="s">
        <v>1003</v>
      </c>
      <c r="D571" s="145" t="s">
        <v>150</v>
      </c>
      <c r="E571" s="146" t="s">
        <v>1004</v>
      </c>
      <c r="F571" s="147" t="s">
        <v>1005</v>
      </c>
      <c r="G571" s="148" t="s">
        <v>257</v>
      </c>
      <c r="H571" s="149">
        <v>34.122</v>
      </c>
      <c r="I571" s="150"/>
      <c r="J571" s="151">
        <f>ROUND(I571*H571,2)</f>
        <v>0</v>
      </c>
      <c r="K571" s="152"/>
      <c r="L571" s="33"/>
      <c r="M571" s="153" t="s">
        <v>1</v>
      </c>
      <c r="N571" s="154" t="s">
        <v>38</v>
      </c>
      <c r="O571" s="58"/>
      <c r="P571" s="155">
        <f>O571*H571</f>
        <v>0</v>
      </c>
      <c r="Q571" s="155">
        <v>0</v>
      </c>
      <c r="R571" s="155">
        <f>Q571*H571</f>
        <v>0</v>
      </c>
      <c r="S571" s="155">
        <v>0</v>
      </c>
      <c r="T571" s="156">
        <f>S571*H571</f>
        <v>0</v>
      </c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R571" s="157" t="s">
        <v>154</v>
      </c>
      <c r="AT571" s="157" t="s">
        <v>150</v>
      </c>
      <c r="AU571" s="157" t="s">
        <v>83</v>
      </c>
      <c r="AY571" s="17" t="s">
        <v>148</v>
      </c>
      <c r="BE571" s="158">
        <f>IF(N571="základní",J571,0)</f>
        <v>0</v>
      </c>
      <c r="BF571" s="158">
        <f>IF(N571="snížená",J571,0)</f>
        <v>0</v>
      </c>
      <c r="BG571" s="158">
        <f>IF(N571="zákl. přenesená",J571,0)</f>
        <v>0</v>
      </c>
      <c r="BH571" s="158">
        <f>IF(N571="sníž. přenesená",J571,0)</f>
        <v>0</v>
      </c>
      <c r="BI571" s="158">
        <f>IF(N571="nulová",J571,0)</f>
        <v>0</v>
      </c>
      <c r="BJ571" s="17" t="s">
        <v>81</v>
      </c>
      <c r="BK571" s="158">
        <f>ROUND(I571*H571,2)</f>
        <v>0</v>
      </c>
      <c r="BL571" s="17" t="s">
        <v>154</v>
      </c>
      <c r="BM571" s="157" t="s">
        <v>1006</v>
      </c>
    </row>
    <row r="572" spans="1:65" s="2" customFormat="1" ht="24.15" customHeight="1">
      <c r="A572" s="32"/>
      <c r="B572" s="144"/>
      <c r="C572" s="145" t="s">
        <v>1007</v>
      </c>
      <c r="D572" s="145" t="s">
        <v>150</v>
      </c>
      <c r="E572" s="146" t="s">
        <v>1008</v>
      </c>
      <c r="F572" s="147" t="s">
        <v>1009</v>
      </c>
      <c r="G572" s="148" t="s">
        <v>257</v>
      </c>
      <c r="H572" s="149">
        <v>477.70800000000003</v>
      </c>
      <c r="I572" s="150"/>
      <c r="J572" s="151">
        <f>ROUND(I572*H572,2)</f>
        <v>0</v>
      </c>
      <c r="K572" s="152"/>
      <c r="L572" s="33"/>
      <c r="M572" s="153" t="s">
        <v>1</v>
      </c>
      <c r="N572" s="154" t="s">
        <v>38</v>
      </c>
      <c r="O572" s="58"/>
      <c r="P572" s="155">
        <f>O572*H572</f>
        <v>0</v>
      </c>
      <c r="Q572" s="155">
        <v>0</v>
      </c>
      <c r="R572" s="155">
        <f>Q572*H572</f>
        <v>0</v>
      </c>
      <c r="S572" s="155">
        <v>0</v>
      </c>
      <c r="T572" s="156">
        <f>S572*H572</f>
        <v>0</v>
      </c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R572" s="157" t="s">
        <v>154</v>
      </c>
      <c r="AT572" s="157" t="s">
        <v>150</v>
      </c>
      <c r="AU572" s="157" t="s">
        <v>83</v>
      </c>
      <c r="AY572" s="17" t="s">
        <v>148</v>
      </c>
      <c r="BE572" s="158">
        <f>IF(N572="základní",J572,0)</f>
        <v>0</v>
      </c>
      <c r="BF572" s="158">
        <f>IF(N572="snížená",J572,0)</f>
        <v>0</v>
      </c>
      <c r="BG572" s="158">
        <f>IF(N572="zákl. přenesená",J572,0)</f>
        <v>0</v>
      </c>
      <c r="BH572" s="158">
        <f>IF(N572="sníž. přenesená",J572,0)</f>
        <v>0</v>
      </c>
      <c r="BI572" s="158">
        <f>IF(N572="nulová",J572,0)</f>
        <v>0</v>
      </c>
      <c r="BJ572" s="17" t="s">
        <v>81</v>
      </c>
      <c r="BK572" s="158">
        <f>ROUND(I572*H572,2)</f>
        <v>0</v>
      </c>
      <c r="BL572" s="17" t="s">
        <v>154</v>
      </c>
      <c r="BM572" s="157" t="s">
        <v>1010</v>
      </c>
    </row>
    <row r="573" spans="1:65" s="13" customFormat="1" ht="10.199999999999999">
      <c r="B573" s="159"/>
      <c r="D573" s="160" t="s">
        <v>156</v>
      </c>
      <c r="F573" s="162" t="s">
        <v>1011</v>
      </c>
      <c r="H573" s="163">
        <v>477.70800000000003</v>
      </c>
      <c r="I573" s="164"/>
      <c r="L573" s="159"/>
      <c r="M573" s="165"/>
      <c r="N573" s="166"/>
      <c r="O573" s="166"/>
      <c r="P573" s="166"/>
      <c r="Q573" s="166"/>
      <c r="R573" s="166"/>
      <c r="S573" s="166"/>
      <c r="T573" s="167"/>
      <c r="AT573" s="161" t="s">
        <v>156</v>
      </c>
      <c r="AU573" s="161" t="s">
        <v>83</v>
      </c>
      <c r="AV573" s="13" t="s">
        <v>83</v>
      </c>
      <c r="AW573" s="13" t="s">
        <v>3</v>
      </c>
      <c r="AX573" s="13" t="s">
        <v>81</v>
      </c>
      <c r="AY573" s="161" t="s">
        <v>148</v>
      </c>
    </row>
    <row r="574" spans="1:65" s="2" customFormat="1" ht="24.15" customHeight="1">
      <c r="A574" s="32"/>
      <c r="B574" s="144"/>
      <c r="C574" s="145" t="s">
        <v>1012</v>
      </c>
      <c r="D574" s="145" t="s">
        <v>150</v>
      </c>
      <c r="E574" s="146" t="s">
        <v>1013</v>
      </c>
      <c r="F574" s="147" t="s">
        <v>1014</v>
      </c>
      <c r="G574" s="148" t="s">
        <v>257</v>
      </c>
      <c r="H574" s="149">
        <v>92.509</v>
      </c>
      <c r="I574" s="150"/>
      <c r="J574" s="151">
        <f>ROUND(I574*H574,2)</f>
        <v>0</v>
      </c>
      <c r="K574" s="152"/>
      <c r="L574" s="33"/>
      <c r="M574" s="153" t="s">
        <v>1</v>
      </c>
      <c r="N574" s="154" t="s">
        <v>38</v>
      </c>
      <c r="O574" s="58"/>
      <c r="P574" s="155">
        <f>O574*H574</f>
        <v>0</v>
      </c>
      <c r="Q574" s="155">
        <v>0</v>
      </c>
      <c r="R574" s="155">
        <f>Q574*H574</f>
        <v>0</v>
      </c>
      <c r="S574" s="155">
        <v>0</v>
      </c>
      <c r="T574" s="156">
        <f>S574*H574</f>
        <v>0</v>
      </c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R574" s="157" t="s">
        <v>154</v>
      </c>
      <c r="AT574" s="157" t="s">
        <v>150</v>
      </c>
      <c r="AU574" s="157" t="s">
        <v>83</v>
      </c>
      <c r="AY574" s="17" t="s">
        <v>148</v>
      </c>
      <c r="BE574" s="158">
        <f>IF(N574="základní",J574,0)</f>
        <v>0</v>
      </c>
      <c r="BF574" s="158">
        <f>IF(N574="snížená",J574,0)</f>
        <v>0</v>
      </c>
      <c r="BG574" s="158">
        <f>IF(N574="zákl. přenesená",J574,0)</f>
        <v>0</v>
      </c>
      <c r="BH574" s="158">
        <f>IF(N574="sníž. přenesená",J574,0)</f>
        <v>0</v>
      </c>
      <c r="BI574" s="158">
        <f>IF(N574="nulová",J574,0)</f>
        <v>0</v>
      </c>
      <c r="BJ574" s="17" t="s">
        <v>81</v>
      </c>
      <c r="BK574" s="158">
        <f>ROUND(I574*H574,2)</f>
        <v>0</v>
      </c>
      <c r="BL574" s="17" t="s">
        <v>154</v>
      </c>
      <c r="BM574" s="157" t="s">
        <v>1015</v>
      </c>
    </row>
    <row r="575" spans="1:65" s="2" customFormat="1" ht="24.15" customHeight="1">
      <c r="A575" s="32"/>
      <c r="B575" s="144"/>
      <c r="C575" s="145" t="s">
        <v>1016</v>
      </c>
      <c r="D575" s="145" t="s">
        <v>150</v>
      </c>
      <c r="E575" s="146" t="s">
        <v>1017</v>
      </c>
      <c r="F575" s="147" t="s">
        <v>1018</v>
      </c>
      <c r="G575" s="148" t="s">
        <v>257</v>
      </c>
      <c r="H575" s="149">
        <v>34.122</v>
      </c>
      <c r="I575" s="150"/>
      <c r="J575" s="151">
        <f>ROUND(I575*H575,2)</f>
        <v>0</v>
      </c>
      <c r="K575" s="152"/>
      <c r="L575" s="33"/>
      <c r="M575" s="153" t="s">
        <v>1</v>
      </c>
      <c r="N575" s="154" t="s">
        <v>38</v>
      </c>
      <c r="O575" s="58"/>
      <c r="P575" s="155">
        <f>O575*H575</f>
        <v>0</v>
      </c>
      <c r="Q575" s="155">
        <v>0</v>
      </c>
      <c r="R575" s="155">
        <f>Q575*H575</f>
        <v>0</v>
      </c>
      <c r="S575" s="155">
        <v>0</v>
      </c>
      <c r="T575" s="156">
        <f>S575*H575</f>
        <v>0</v>
      </c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R575" s="157" t="s">
        <v>154</v>
      </c>
      <c r="AT575" s="157" t="s">
        <v>150</v>
      </c>
      <c r="AU575" s="157" t="s">
        <v>83</v>
      </c>
      <c r="AY575" s="17" t="s">
        <v>148</v>
      </c>
      <c r="BE575" s="158">
        <f>IF(N575="základní",J575,0)</f>
        <v>0</v>
      </c>
      <c r="BF575" s="158">
        <f>IF(N575="snížená",J575,0)</f>
        <v>0</v>
      </c>
      <c r="BG575" s="158">
        <f>IF(N575="zákl. přenesená",J575,0)</f>
        <v>0</v>
      </c>
      <c r="BH575" s="158">
        <f>IF(N575="sníž. přenesená",J575,0)</f>
        <v>0</v>
      </c>
      <c r="BI575" s="158">
        <f>IF(N575="nulová",J575,0)</f>
        <v>0</v>
      </c>
      <c r="BJ575" s="17" t="s">
        <v>81</v>
      </c>
      <c r="BK575" s="158">
        <f>ROUND(I575*H575,2)</f>
        <v>0</v>
      </c>
      <c r="BL575" s="17" t="s">
        <v>154</v>
      </c>
      <c r="BM575" s="157" t="s">
        <v>1019</v>
      </c>
    </row>
    <row r="576" spans="1:65" s="2" customFormat="1" ht="44.25" customHeight="1">
      <c r="A576" s="32"/>
      <c r="B576" s="144"/>
      <c r="C576" s="145" t="s">
        <v>1020</v>
      </c>
      <c r="D576" s="145" t="s">
        <v>150</v>
      </c>
      <c r="E576" s="146" t="s">
        <v>1021</v>
      </c>
      <c r="F576" s="147" t="s">
        <v>1022</v>
      </c>
      <c r="G576" s="148" t="s">
        <v>257</v>
      </c>
      <c r="H576" s="149">
        <v>92.509</v>
      </c>
      <c r="I576" s="150"/>
      <c r="J576" s="151">
        <f>ROUND(I576*H576,2)</f>
        <v>0</v>
      </c>
      <c r="K576" s="152"/>
      <c r="L576" s="33"/>
      <c r="M576" s="153" t="s">
        <v>1</v>
      </c>
      <c r="N576" s="154" t="s">
        <v>38</v>
      </c>
      <c r="O576" s="58"/>
      <c r="P576" s="155">
        <f>O576*H576</f>
        <v>0</v>
      </c>
      <c r="Q576" s="155">
        <v>0</v>
      </c>
      <c r="R576" s="155">
        <f>Q576*H576</f>
        <v>0</v>
      </c>
      <c r="S576" s="155">
        <v>0</v>
      </c>
      <c r="T576" s="156">
        <f>S576*H576</f>
        <v>0</v>
      </c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R576" s="157" t="s">
        <v>154</v>
      </c>
      <c r="AT576" s="157" t="s">
        <v>150</v>
      </c>
      <c r="AU576" s="157" t="s">
        <v>83</v>
      </c>
      <c r="AY576" s="17" t="s">
        <v>148</v>
      </c>
      <c r="BE576" s="158">
        <f>IF(N576="základní",J576,0)</f>
        <v>0</v>
      </c>
      <c r="BF576" s="158">
        <f>IF(N576="snížená",J576,0)</f>
        <v>0</v>
      </c>
      <c r="BG576" s="158">
        <f>IF(N576="zákl. přenesená",J576,0)</f>
        <v>0</v>
      </c>
      <c r="BH576" s="158">
        <f>IF(N576="sníž. přenesená",J576,0)</f>
        <v>0</v>
      </c>
      <c r="BI576" s="158">
        <f>IF(N576="nulová",J576,0)</f>
        <v>0</v>
      </c>
      <c r="BJ576" s="17" t="s">
        <v>81</v>
      </c>
      <c r="BK576" s="158">
        <f>ROUND(I576*H576,2)</f>
        <v>0</v>
      </c>
      <c r="BL576" s="17" t="s">
        <v>154</v>
      </c>
      <c r="BM576" s="157" t="s">
        <v>1023</v>
      </c>
    </row>
    <row r="577" spans="1:65" s="2" customFormat="1" ht="44.25" customHeight="1">
      <c r="A577" s="32"/>
      <c r="B577" s="144"/>
      <c r="C577" s="145" t="s">
        <v>1024</v>
      </c>
      <c r="D577" s="145" t="s">
        <v>150</v>
      </c>
      <c r="E577" s="146" t="s">
        <v>1025</v>
      </c>
      <c r="F577" s="147" t="s">
        <v>1026</v>
      </c>
      <c r="G577" s="148" t="s">
        <v>257</v>
      </c>
      <c r="H577" s="149">
        <v>34.122</v>
      </c>
      <c r="I577" s="150"/>
      <c r="J577" s="151">
        <f>ROUND(I577*H577,2)</f>
        <v>0</v>
      </c>
      <c r="K577" s="152"/>
      <c r="L577" s="33"/>
      <c r="M577" s="153" t="s">
        <v>1</v>
      </c>
      <c r="N577" s="154" t="s">
        <v>38</v>
      </c>
      <c r="O577" s="58"/>
      <c r="P577" s="155">
        <f>O577*H577</f>
        <v>0</v>
      </c>
      <c r="Q577" s="155">
        <v>0</v>
      </c>
      <c r="R577" s="155">
        <f>Q577*H577</f>
        <v>0</v>
      </c>
      <c r="S577" s="155">
        <v>0</v>
      </c>
      <c r="T577" s="156">
        <f>S577*H577</f>
        <v>0</v>
      </c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R577" s="157" t="s">
        <v>154</v>
      </c>
      <c r="AT577" s="157" t="s">
        <v>150</v>
      </c>
      <c r="AU577" s="157" t="s">
        <v>83</v>
      </c>
      <c r="AY577" s="17" t="s">
        <v>148</v>
      </c>
      <c r="BE577" s="158">
        <f>IF(N577="základní",J577,0)</f>
        <v>0</v>
      </c>
      <c r="BF577" s="158">
        <f>IF(N577="snížená",J577,0)</f>
        <v>0</v>
      </c>
      <c r="BG577" s="158">
        <f>IF(N577="zákl. přenesená",J577,0)</f>
        <v>0</v>
      </c>
      <c r="BH577" s="158">
        <f>IF(N577="sníž. přenesená",J577,0)</f>
        <v>0</v>
      </c>
      <c r="BI577" s="158">
        <f>IF(N577="nulová",J577,0)</f>
        <v>0</v>
      </c>
      <c r="BJ577" s="17" t="s">
        <v>81</v>
      </c>
      <c r="BK577" s="158">
        <f>ROUND(I577*H577,2)</f>
        <v>0</v>
      </c>
      <c r="BL577" s="17" t="s">
        <v>154</v>
      </c>
      <c r="BM577" s="157" t="s">
        <v>1027</v>
      </c>
    </row>
    <row r="578" spans="1:65" s="12" customFormat="1" ht="22.8" customHeight="1">
      <c r="B578" s="131"/>
      <c r="D578" s="132" t="s">
        <v>72</v>
      </c>
      <c r="E578" s="142" t="s">
        <v>365</v>
      </c>
      <c r="F578" s="142" t="s">
        <v>366</v>
      </c>
      <c r="I578" s="134"/>
      <c r="J578" s="143">
        <f>BK578</f>
        <v>0</v>
      </c>
      <c r="L578" s="131"/>
      <c r="M578" s="136"/>
      <c r="N578" s="137"/>
      <c r="O578" s="137"/>
      <c r="P578" s="138">
        <f>P579</f>
        <v>0</v>
      </c>
      <c r="Q578" s="137"/>
      <c r="R578" s="138">
        <f>R579</f>
        <v>0</v>
      </c>
      <c r="S578" s="137"/>
      <c r="T578" s="139">
        <f>T579</f>
        <v>0</v>
      </c>
      <c r="AR578" s="132" t="s">
        <v>81</v>
      </c>
      <c r="AT578" s="140" t="s">
        <v>72</v>
      </c>
      <c r="AU578" s="140" t="s">
        <v>81</v>
      </c>
      <c r="AY578" s="132" t="s">
        <v>148</v>
      </c>
      <c r="BK578" s="141">
        <f>BK579</f>
        <v>0</v>
      </c>
    </row>
    <row r="579" spans="1:65" s="2" customFormat="1" ht="33" customHeight="1">
      <c r="A579" s="32"/>
      <c r="B579" s="144"/>
      <c r="C579" s="145" t="s">
        <v>1028</v>
      </c>
      <c r="D579" s="145" t="s">
        <v>150</v>
      </c>
      <c r="E579" s="146" t="s">
        <v>1029</v>
      </c>
      <c r="F579" s="147" t="s">
        <v>1030</v>
      </c>
      <c r="G579" s="148" t="s">
        <v>257</v>
      </c>
      <c r="H579" s="149">
        <v>4400.6040000000003</v>
      </c>
      <c r="I579" s="150"/>
      <c r="J579" s="151">
        <f>ROUND(I579*H579,2)</f>
        <v>0</v>
      </c>
      <c r="K579" s="152"/>
      <c r="L579" s="33"/>
      <c r="M579" s="195" t="s">
        <v>1</v>
      </c>
      <c r="N579" s="196" t="s">
        <v>38</v>
      </c>
      <c r="O579" s="197"/>
      <c r="P579" s="198">
        <f>O579*H579</f>
        <v>0</v>
      </c>
      <c r="Q579" s="198">
        <v>0</v>
      </c>
      <c r="R579" s="198">
        <f>Q579*H579</f>
        <v>0</v>
      </c>
      <c r="S579" s="198">
        <v>0</v>
      </c>
      <c r="T579" s="199">
        <f>S579*H579</f>
        <v>0</v>
      </c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R579" s="157" t="s">
        <v>154</v>
      </c>
      <c r="AT579" s="157" t="s">
        <v>150</v>
      </c>
      <c r="AU579" s="157" t="s">
        <v>83</v>
      </c>
      <c r="AY579" s="17" t="s">
        <v>148</v>
      </c>
      <c r="BE579" s="158">
        <f>IF(N579="základní",J579,0)</f>
        <v>0</v>
      </c>
      <c r="BF579" s="158">
        <f>IF(N579="snížená",J579,0)</f>
        <v>0</v>
      </c>
      <c r="BG579" s="158">
        <f>IF(N579="zákl. přenesená",J579,0)</f>
        <v>0</v>
      </c>
      <c r="BH579" s="158">
        <f>IF(N579="sníž. přenesená",J579,0)</f>
        <v>0</v>
      </c>
      <c r="BI579" s="158">
        <f>IF(N579="nulová",J579,0)</f>
        <v>0</v>
      </c>
      <c r="BJ579" s="17" t="s">
        <v>81</v>
      </c>
      <c r="BK579" s="158">
        <f>ROUND(I579*H579,2)</f>
        <v>0</v>
      </c>
      <c r="BL579" s="17" t="s">
        <v>154</v>
      </c>
      <c r="BM579" s="157" t="s">
        <v>1031</v>
      </c>
    </row>
    <row r="580" spans="1:65" s="2" customFormat="1" ht="6.9" customHeight="1">
      <c r="A580" s="32"/>
      <c r="B580" s="47"/>
      <c r="C580" s="48"/>
      <c r="D580" s="48"/>
      <c r="E580" s="48"/>
      <c r="F580" s="48"/>
      <c r="G580" s="48"/>
      <c r="H580" s="48"/>
      <c r="I580" s="48"/>
      <c r="J580" s="48"/>
      <c r="K580" s="48"/>
      <c r="L580" s="33"/>
      <c r="M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</row>
  </sheetData>
  <autoFilter ref="C124:K579" xr:uid="{00000000-0009-0000-0000-000004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8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92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customHeight="1">
      <c r="A9" s="32"/>
      <c r="B9" s="33"/>
      <c r="C9" s="32"/>
      <c r="D9" s="32"/>
      <c r="E9" s="204" t="s">
        <v>1032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ROUND((SUM(BE121:BE180)),  2)</f>
        <v>0</v>
      </c>
      <c r="G33" s="32"/>
      <c r="H33" s="32"/>
      <c r="I33" s="100">
        <v>0.21</v>
      </c>
      <c r="J33" s="99">
        <f>ROUND(((SUM(BE121:BE180))*I33),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ROUND((SUM(BF121:BF180)),  2)</f>
        <v>0</v>
      </c>
      <c r="G34" s="32"/>
      <c r="H34" s="32"/>
      <c r="I34" s="100">
        <v>0.15</v>
      </c>
      <c r="J34" s="99">
        <f>ROUND(((SUM(BF121:BF180))*I34),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ROUND((SUM(BG121:BG180)),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ROUND((SUM(BH121:BH180)),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ROUND((SUM(BI121:BI180)),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30" customHeight="1">
      <c r="A87" s="32"/>
      <c r="B87" s="33"/>
      <c r="C87" s="32"/>
      <c r="D87" s="32"/>
      <c r="E87" s="204" t="str">
        <f>E9</f>
        <v>22-133-10 - SO 16b Chodník a sjezdy na pozemky rodinných domů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J122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J123</f>
        <v>0</v>
      </c>
      <c r="L98" s="116"/>
    </row>
    <row r="99" spans="1:31" s="10" customFormat="1" ht="19.95" customHeight="1">
      <c r="B99" s="116"/>
      <c r="D99" s="117" t="s">
        <v>546</v>
      </c>
      <c r="E99" s="118"/>
      <c r="F99" s="118"/>
      <c r="G99" s="118"/>
      <c r="H99" s="118"/>
      <c r="I99" s="118"/>
      <c r="J99" s="119">
        <f>J145</f>
        <v>0</v>
      </c>
      <c r="L99" s="116"/>
    </row>
    <row r="100" spans="1:31" s="10" customFormat="1" ht="19.95" customHeight="1">
      <c r="B100" s="116"/>
      <c r="D100" s="117" t="s">
        <v>547</v>
      </c>
      <c r="E100" s="118"/>
      <c r="F100" s="118"/>
      <c r="G100" s="118"/>
      <c r="H100" s="118"/>
      <c r="I100" s="118"/>
      <c r="J100" s="119">
        <f>J166</f>
        <v>0</v>
      </c>
      <c r="L100" s="116"/>
    </row>
    <row r="101" spans="1:31" s="10" customFormat="1" ht="19.95" customHeight="1">
      <c r="B101" s="116"/>
      <c r="D101" s="117" t="s">
        <v>132</v>
      </c>
      <c r="E101" s="118"/>
      <c r="F101" s="118"/>
      <c r="G101" s="118"/>
      <c r="H101" s="118"/>
      <c r="I101" s="118"/>
      <c r="J101" s="119">
        <f>J179</f>
        <v>0</v>
      </c>
      <c r="L101" s="116"/>
    </row>
    <row r="102" spans="1:31" s="2" customFormat="1" ht="21.75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pans="1:31" s="2" customFormat="1" ht="6.9" customHeight="1">
      <c r="A103" s="32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pans="1:31" s="2" customFormat="1" ht="6.9" customHeight="1">
      <c r="A107" s="32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4.9" customHeight="1">
      <c r="A108" s="32"/>
      <c r="B108" s="33"/>
      <c r="C108" s="21" t="s">
        <v>133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16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39" t="str">
        <f>E7</f>
        <v>Rodinné domy u Rybníka</v>
      </c>
      <c r="F111" s="240"/>
      <c r="G111" s="240"/>
      <c r="H111" s="240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121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30" customHeight="1">
      <c r="A113" s="32"/>
      <c r="B113" s="33"/>
      <c r="C113" s="32"/>
      <c r="D113" s="32"/>
      <c r="E113" s="204" t="str">
        <f>E9</f>
        <v>22-133-10 - SO 16b Chodník a sjezdy na pozemky rodinných domů</v>
      </c>
      <c r="F113" s="241"/>
      <c r="G113" s="241"/>
      <c r="H113" s="241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20</v>
      </c>
      <c r="D115" s="32"/>
      <c r="E115" s="32"/>
      <c r="F115" s="25" t="str">
        <f>F12</f>
        <v xml:space="preserve"> </v>
      </c>
      <c r="G115" s="32"/>
      <c r="H115" s="32"/>
      <c r="I115" s="27" t="s">
        <v>22</v>
      </c>
      <c r="J115" s="55" t="str">
        <f>IF(J12="","",J12)</f>
        <v>1. 4. 2022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>
      <c r="A117" s="32"/>
      <c r="B117" s="33"/>
      <c r="C117" s="27" t="s">
        <v>24</v>
      </c>
      <c r="D117" s="32"/>
      <c r="E117" s="32"/>
      <c r="F117" s="25" t="str">
        <f>E15</f>
        <v xml:space="preserve"> </v>
      </c>
      <c r="G117" s="32"/>
      <c r="H117" s="32"/>
      <c r="I117" s="27" t="s">
        <v>29</v>
      </c>
      <c r="J117" s="30" t="str">
        <f>E21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15" customHeight="1">
      <c r="A118" s="32"/>
      <c r="B118" s="33"/>
      <c r="C118" s="27" t="s">
        <v>27</v>
      </c>
      <c r="D118" s="32"/>
      <c r="E118" s="32"/>
      <c r="F118" s="25" t="str">
        <f>IF(E18="","",E18)</f>
        <v>Vyplň údaj</v>
      </c>
      <c r="G118" s="32"/>
      <c r="H118" s="32"/>
      <c r="I118" s="27" t="s">
        <v>30</v>
      </c>
      <c r="J118" s="30" t="str">
        <f>E24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0.3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11" customFormat="1" ht="29.25" customHeight="1">
      <c r="A120" s="120"/>
      <c r="B120" s="121"/>
      <c r="C120" s="122" t="s">
        <v>134</v>
      </c>
      <c r="D120" s="123" t="s">
        <v>58</v>
      </c>
      <c r="E120" s="123" t="s">
        <v>54</v>
      </c>
      <c r="F120" s="123" t="s">
        <v>55</v>
      </c>
      <c r="G120" s="123" t="s">
        <v>135</v>
      </c>
      <c r="H120" s="123" t="s">
        <v>136</v>
      </c>
      <c r="I120" s="123" t="s">
        <v>137</v>
      </c>
      <c r="J120" s="124" t="s">
        <v>125</v>
      </c>
      <c r="K120" s="125" t="s">
        <v>138</v>
      </c>
      <c r="L120" s="126"/>
      <c r="M120" s="62" t="s">
        <v>1</v>
      </c>
      <c r="N120" s="63" t="s">
        <v>37</v>
      </c>
      <c r="O120" s="63" t="s">
        <v>139</v>
      </c>
      <c r="P120" s="63" t="s">
        <v>140</v>
      </c>
      <c r="Q120" s="63" t="s">
        <v>141</v>
      </c>
      <c r="R120" s="63" t="s">
        <v>142</v>
      </c>
      <c r="S120" s="63" t="s">
        <v>143</v>
      </c>
      <c r="T120" s="64" t="s">
        <v>144</v>
      </c>
      <c r="U120" s="120"/>
      <c r="V120" s="120"/>
      <c r="W120" s="120"/>
      <c r="X120" s="120"/>
      <c r="Y120" s="120"/>
      <c r="Z120" s="120"/>
      <c r="AA120" s="120"/>
      <c r="AB120" s="120"/>
      <c r="AC120" s="120"/>
      <c r="AD120" s="120"/>
      <c r="AE120" s="120"/>
    </row>
    <row r="121" spans="1:65" s="2" customFormat="1" ht="22.8" customHeight="1">
      <c r="A121" s="32"/>
      <c r="B121" s="33"/>
      <c r="C121" s="69" t="s">
        <v>145</v>
      </c>
      <c r="D121" s="32"/>
      <c r="E121" s="32"/>
      <c r="F121" s="32"/>
      <c r="G121" s="32"/>
      <c r="H121" s="32"/>
      <c r="I121" s="32"/>
      <c r="J121" s="127">
        <f>BK121</f>
        <v>0</v>
      </c>
      <c r="K121" s="32"/>
      <c r="L121" s="33"/>
      <c r="M121" s="65"/>
      <c r="N121" s="56"/>
      <c r="O121" s="66"/>
      <c r="P121" s="128">
        <f>P122</f>
        <v>0</v>
      </c>
      <c r="Q121" s="66"/>
      <c r="R121" s="128">
        <f>R122</f>
        <v>533.27312927999992</v>
      </c>
      <c r="S121" s="66"/>
      <c r="T121" s="129">
        <f>T122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7" t="s">
        <v>72</v>
      </c>
      <c r="AU121" s="17" t="s">
        <v>127</v>
      </c>
      <c r="BK121" s="130">
        <f>BK122</f>
        <v>0</v>
      </c>
    </row>
    <row r="122" spans="1:65" s="12" customFormat="1" ht="25.95" customHeight="1">
      <c r="B122" s="131"/>
      <c r="D122" s="132" t="s">
        <v>72</v>
      </c>
      <c r="E122" s="133" t="s">
        <v>146</v>
      </c>
      <c r="F122" s="133" t="s">
        <v>147</v>
      </c>
      <c r="I122" s="134"/>
      <c r="J122" s="135">
        <f>BK122</f>
        <v>0</v>
      </c>
      <c r="L122" s="131"/>
      <c r="M122" s="136"/>
      <c r="N122" s="137"/>
      <c r="O122" s="137"/>
      <c r="P122" s="138">
        <f>P123+P145+P166+P179</f>
        <v>0</v>
      </c>
      <c r="Q122" s="137"/>
      <c r="R122" s="138">
        <f>R123+R145+R166+R179</f>
        <v>533.27312927999992</v>
      </c>
      <c r="S122" s="137"/>
      <c r="T122" s="139">
        <f>T123+T145+T166+T179</f>
        <v>0</v>
      </c>
      <c r="AR122" s="132" t="s">
        <v>81</v>
      </c>
      <c r="AT122" s="140" t="s">
        <v>72</v>
      </c>
      <c r="AU122" s="140" t="s">
        <v>73</v>
      </c>
      <c r="AY122" s="132" t="s">
        <v>148</v>
      </c>
      <c r="BK122" s="141">
        <f>BK123+BK145+BK166+BK179</f>
        <v>0</v>
      </c>
    </row>
    <row r="123" spans="1:65" s="12" customFormat="1" ht="22.8" customHeight="1">
      <c r="B123" s="131"/>
      <c r="D123" s="132" t="s">
        <v>72</v>
      </c>
      <c r="E123" s="142" t="s">
        <v>81</v>
      </c>
      <c r="F123" s="142" t="s">
        <v>149</v>
      </c>
      <c r="I123" s="134"/>
      <c r="J123" s="143">
        <f>BK123</f>
        <v>0</v>
      </c>
      <c r="L123" s="131"/>
      <c r="M123" s="136"/>
      <c r="N123" s="137"/>
      <c r="O123" s="137"/>
      <c r="P123" s="138">
        <f>SUM(P124:P144)</f>
        <v>0</v>
      </c>
      <c r="Q123" s="137"/>
      <c r="R123" s="138">
        <f>SUM(R124:R144)</f>
        <v>7.5900000000000002E-4</v>
      </c>
      <c r="S123" s="137"/>
      <c r="T123" s="139">
        <f>SUM(T124:T144)</f>
        <v>0</v>
      </c>
      <c r="AR123" s="132" t="s">
        <v>81</v>
      </c>
      <c r="AT123" s="140" t="s">
        <v>72</v>
      </c>
      <c r="AU123" s="140" t="s">
        <v>81</v>
      </c>
      <c r="AY123" s="132" t="s">
        <v>148</v>
      </c>
      <c r="BK123" s="141">
        <f>SUM(BK124:BK144)</f>
        <v>0</v>
      </c>
    </row>
    <row r="124" spans="1:65" s="2" customFormat="1" ht="37.799999999999997" customHeight="1">
      <c r="A124" s="32"/>
      <c r="B124" s="144"/>
      <c r="C124" s="145" t="s">
        <v>81</v>
      </c>
      <c r="D124" s="145" t="s">
        <v>150</v>
      </c>
      <c r="E124" s="146" t="s">
        <v>580</v>
      </c>
      <c r="F124" s="147" t="s">
        <v>581</v>
      </c>
      <c r="G124" s="148" t="s">
        <v>165</v>
      </c>
      <c r="H124" s="149">
        <v>253.86</v>
      </c>
      <c r="I124" s="150"/>
      <c r="J124" s="151">
        <f>ROUND(I124*H124,2)</f>
        <v>0</v>
      </c>
      <c r="K124" s="152"/>
      <c r="L124" s="33"/>
      <c r="M124" s="153" t="s">
        <v>1</v>
      </c>
      <c r="N124" s="154" t="s">
        <v>38</v>
      </c>
      <c r="O124" s="58"/>
      <c r="P124" s="155">
        <f>O124*H124</f>
        <v>0</v>
      </c>
      <c r="Q124" s="155">
        <v>0</v>
      </c>
      <c r="R124" s="155">
        <f>Q124*H124</f>
        <v>0</v>
      </c>
      <c r="S124" s="155">
        <v>0</v>
      </c>
      <c r="T124" s="15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154</v>
      </c>
      <c r="AT124" s="157" t="s">
        <v>150</v>
      </c>
      <c r="AU124" s="157" t="s">
        <v>83</v>
      </c>
      <c r="AY124" s="17" t="s">
        <v>148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7" t="s">
        <v>81</v>
      </c>
      <c r="BK124" s="158">
        <f>ROUND(I124*H124,2)</f>
        <v>0</v>
      </c>
      <c r="BL124" s="17" t="s">
        <v>154</v>
      </c>
      <c r="BM124" s="157" t="s">
        <v>1033</v>
      </c>
    </row>
    <row r="125" spans="1:65" s="13" customFormat="1" ht="10.199999999999999">
      <c r="B125" s="159"/>
      <c r="D125" s="160" t="s">
        <v>156</v>
      </c>
      <c r="E125" s="161" t="s">
        <v>1</v>
      </c>
      <c r="F125" s="162" t="s">
        <v>1034</v>
      </c>
      <c r="H125" s="163">
        <v>253.86000000000004</v>
      </c>
      <c r="I125" s="164"/>
      <c r="L125" s="159"/>
      <c r="M125" s="165"/>
      <c r="N125" s="166"/>
      <c r="O125" s="166"/>
      <c r="P125" s="166"/>
      <c r="Q125" s="166"/>
      <c r="R125" s="166"/>
      <c r="S125" s="166"/>
      <c r="T125" s="167"/>
      <c r="AT125" s="161" t="s">
        <v>156</v>
      </c>
      <c r="AU125" s="161" t="s">
        <v>83</v>
      </c>
      <c r="AV125" s="13" t="s">
        <v>83</v>
      </c>
      <c r="AW125" s="13" t="s">
        <v>31</v>
      </c>
      <c r="AX125" s="13" t="s">
        <v>81</v>
      </c>
      <c r="AY125" s="161" t="s">
        <v>148</v>
      </c>
    </row>
    <row r="126" spans="1:65" s="2" customFormat="1" ht="33" customHeight="1">
      <c r="A126" s="32"/>
      <c r="B126" s="144"/>
      <c r="C126" s="145" t="s">
        <v>83</v>
      </c>
      <c r="D126" s="145" t="s">
        <v>150</v>
      </c>
      <c r="E126" s="146" t="s">
        <v>235</v>
      </c>
      <c r="F126" s="147" t="s">
        <v>236</v>
      </c>
      <c r="G126" s="148" t="s">
        <v>165</v>
      </c>
      <c r="H126" s="149">
        <v>105.075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38</v>
      </c>
      <c r="O126" s="58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154</v>
      </c>
      <c r="AT126" s="157" t="s">
        <v>150</v>
      </c>
      <c r="AU126" s="157" t="s">
        <v>83</v>
      </c>
      <c r="AY126" s="17" t="s">
        <v>148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81</v>
      </c>
      <c r="BK126" s="158">
        <f>ROUND(I126*H126,2)</f>
        <v>0</v>
      </c>
      <c r="BL126" s="17" t="s">
        <v>154</v>
      </c>
      <c r="BM126" s="157" t="s">
        <v>1035</v>
      </c>
    </row>
    <row r="127" spans="1:65" s="13" customFormat="1" ht="10.199999999999999">
      <c r="B127" s="159"/>
      <c r="D127" s="160" t="s">
        <v>156</v>
      </c>
      <c r="E127" s="161" t="s">
        <v>1</v>
      </c>
      <c r="F127" s="162" t="s">
        <v>1036</v>
      </c>
      <c r="H127" s="163">
        <v>105.07500000000002</v>
      </c>
      <c r="I127" s="164"/>
      <c r="L127" s="159"/>
      <c r="M127" s="165"/>
      <c r="N127" s="166"/>
      <c r="O127" s="166"/>
      <c r="P127" s="166"/>
      <c r="Q127" s="166"/>
      <c r="R127" s="166"/>
      <c r="S127" s="166"/>
      <c r="T127" s="167"/>
      <c r="AT127" s="161" t="s">
        <v>156</v>
      </c>
      <c r="AU127" s="161" t="s">
        <v>83</v>
      </c>
      <c r="AV127" s="13" t="s">
        <v>83</v>
      </c>
      <c r="AW127" s="13" t="s">
        <v>31</v>
      </c>
      <c r="AX127" s="13" t="s">
        <v>81</v>
      </c>
      <c r="AY127" s="161" t="s">
        <v>148</v>
      </c>
    </row>
    <row r="128" spans="1:65" s="2" customFormat="1" ht="37.799999999999997" customHeight="1">
      <c r="A128" s="32"/>
      <c r="B128" s="144"/>
      <c r="C128" s="145" t="s">
        <v>162</v>
      </c>
      <c r="D128" s="145" t="s">
        <v>150</v>
      </c>
      <c r="E128" s="146" t="s">
        <v>242</v>
      </c>
      <c r="F128" s="147" t="s">
        <v>243</v>
      </c>
      <c r="G128" s="148" t="s">
        <v>165</v>
      </c>
      <c r="H128" s="149">
        <v>2101.5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38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154</v>
      </c>
      <c r="AT128" s="157" t="s">
        <v>150</v>
      </c>
      <c r="AU128" s="157" t="s">
        <v>83</v>
      </c>
      <c r="AY128" s="17" t="s">
        <v>148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81</v>
      </c>
      <c r="BK128" s="158">
        <f>ROUND(I128*H128,2)</f>
        <v>0</v>
      </c>
      <c r="BL128" s="17" t="s">
        <v>154</v>
      </c>
      <c r="BM128" s="157" t="s">
        <v>1037</v>
      </c>
    </row>
    <row r="129" spans="1:65" s="13" customFormat="1" ht="10.199999999999999">
      <c r="B129" s="159"/>
      <c r="D129" s="160" t="s">
        <v>156</v>
      </c>
      <c r="F129" s="162" t="s">
        <v>1038</v>
      </c>
      <c r="H129" s="163">
        <v>2101.5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156</v>
      </c>
      <c r="AU129" s="161" t="s">
        <v>83</v>
      </c>
      <c r="AV129" s="13" t="s">
        <v>83</v>
      </c>
      <c r="AW129" s="13" t="s">
        <v>3</v>
      </c>
      <c r="AX129" s="13" t="s">
        <v>81</v>
      </c>
      <c r="AY129" s="161" t="s">
        <v>148</v>
      </c>
    </row>
    <row r="130" spans="1:65" s="2" customFormat="1" ht="24.15" customHeight="1">
      <c r="A130" s="32"/>
      <c r="B130" s="144"/>
      <c r="C130" s="145" t="s">
        <v>154</v>
      </c>
      <c r="D130" s="145" t="s">
        <v>150</v>
      </c>
      <c r="E130" s="146" t="s">
        <v>247</v>
      </c>
      <c r="F130" s="147" t="s">
        <v>248</v>
      </c>
      <c r="G130" s="148" t="s">
        <v>165</v>
      </c>
      <c r="H130" s="149">
        <v>105.075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38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154</v>
      </c>
      <c r="AT130" s="157" t="s">
        <v>150</v>
      </c>
      <c r="AU130" s="157" t="s">
        <v>83</v>
      </c>
      <c r="AY130" s="17" t="s">
        <v>148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7" t="s">
        <v>81</v>
      </c>
      <c r="BK130" s="158">
        <f>ROUND(I130*H130,2)</f>
        <v>0</v>
      </c>
      <c r="BL130" s="17" t="s">
        <v>154</v>
      </c>
      <c r="BM130" s="157" t="s">
        <v>1039</v>
      </c>
    </row>
    <row r="131" spans="1:65" s="13" customFormat="1" ht="10.199999999999999">
      <c r="B131" s="159"/>
      <c r="D131" s="160" t="s">
        <v>156</v>
      </c>
      <c r="E131" s="161" t="s">
        <v>1</v>
      </c>
      <c r="F131" s="162" t="s">
        <v>1036</v>
      </c>
      <c r="H131" s="163">
        <v>105.07500000000002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83</v>
      </c>
      <c r="AV131" s="13" t="s">
        <v>83</v>
      </c>
      <c r="AW131" s="13" t="s">
        <v>31</v>
      </c>
      <c r="AX131" s="13" t="s">
        <v>81</v>
      </c>
      <c r="AY131" s="161" t="s">
        <v>148</v>
      </c>
    </row>
    <row r="132" spans="1:65" s="2" customFormat="1" ht="24.15" customHeight="1">
      <c r="A132" s="32"/>
      <c r="B132" s="144"/>
      <c r="C132" s="145" t="s">
        <v>202</v>
      </c>
      <c r="D132" s="145" t="s">
        <v>150</v>
      </c>
      <c r="E132" s="146" t="s">
        <v>624</v>
      </c>
      <c r="F132" s="147" t="s">
        <v>625</v>
      </c>
      <c r="G132" s="148" t="s">
        <v>165</v>
      </c>
      <c r="H132" s="149">
        <v>148.785</v>
      </c>
      <c r="I132" s="150"/>
      <c r="J132" s="151">
        <f>ROUND(I132*H132,2)</f>
        <v>0</v>
      </c>
      <c r="K132" s="152"/>
      <c r="L132" s="33"/>
      <c r="M132" s="153" t="s">
        <v>1</v>
      </c>
      <c r="N132" s="154" t="s">
        <v>38</v>
      </c>
      <c r="O132" s="58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7" t="s">
        <v>154</v>
      </c>
      <c r="AT132" s="157" t="s">
        <v>150</v>
      </c>
      <c r="AU132" s="157" t="s">
        <v>83</v>
      </c>
      <c r="AY132" s="17" t="s">
        <v>148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7" t="s">
        <v>81</v>
      </c>
      <c r="BK132" s="158">
        <f>ROUND(I132*H132,2)</f>
        <v>0</v>
      </c>
      <c r="BL132" s="17" t="s">
        <v>154</v>
      </c>
      <c r="BM132" s="157" t="s">
        <v>1040</v>
      </c>
    </row>
    <row r="133" spans="1:65" s="13" customFormat="1" ht="10.199999999999999">
      <c r="B133" s="159"/>
      <c r="D133" s="160" t="s">
        <v>156</v>
      </c>
      <c r="E133" s="161" t="s">
        <v>1</v>
      </c>
      <c r="F133" s="162" t="s">
        <v>1041</v>
      </c>
      <c r="H133" s="163">
        <v>148.78500000000003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156</v>
      </c>
      <c r="AU133" s="161" t="s">
        <v>83</v>
      </c>
      <c r="AV133" s="13" t="s">
        <v>83</v>
      </c>
      <c r="AW133" s="13" t="s">
        <v>31</v>
      </c>
      <c r="AX133" s="13" t="s">
        <v>81</v>
      </c>
      <c r="AY133" s="161" t="s">
        <v>148</v>
      </c>
    </row>
    <row r="134" spans="1:65" s="2" customFormat="1" ht="16.5" customHeight="1">
      <c r="A134" s="32"/>
      <c r="B134" s="144"/>
      <c r="C134" s="145" t="s">
        <v>211</v>
      </c>
      <c r="D134" s="145" t="s">
        <v>150</v>
      </c>
      <c r="E134" s="146" t="s">
        <v>251</v>
      </c>
      <c r="F134" s="147" t="s">
        <v>252</v>
      </c>
      <c r="G134" s="148" t="s">
        <v>165</v>
      </c>
      <c r="H134" s="149">
        <v>105.075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38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154</v>
      </c>
      <c r="AT134" s="157" t="s">
        <v>150</v>
      </c>
      <c r="AU134" s="157" t="s">
        <v>83</v>
      </c>
      <c r="AY134" s="17" t="s">
        <v>148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81</v>
      </c>
      <c r="BK134" s="158">
        <f>ROUND(I134*H134,2)</f>
        <v>0</v>
      </c>
      <c r="BL134" s="17" t="s">
        <v>154</v>
      </c>
      <c r="BM134" s="157" t="s">
        <v>1042</v>
      </c>
    </row>
    <row r="135" spans="1:65" s="2" customFormat="1" ht="33" customHeight="1">
      <c r="A135" s="32"/>
      <c r="B135" s="144"/>
      <c r="C135" s="145" t="s">
        <v>226</v>
      </c>
      <c r="D135" s="145" t="s">
        <v>150</v>
      </c>
      <c r="E135" s="146" t="s">
        <v>255</v>
      </c>
      <c r="F135" s="147" t="s">
        <v>256</v>
      </c>
      <c r="G135" s="148" t="s">
        <v>257</v>
      </c>
      <c r="H135" s="149">
        <v>189.13499999999999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154</v>
      </c>
      <c r="AT135" s="157" t="s">
        <v>150</v>
      </c>
      <c r="AU135" s="157" t="s">
        <v>83</v>
      </c>
      <c r="AY135" s="17" t="s">
        <v>148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154</v>
      </c>
      <c r="BM135" s="157" t="s">
        <v>1043</v>
      </c>
    </row>
    <row r="136" spans="1:65" s="13" customFormat="1" ht="10.199999999999999">
      <c r="B136" s="159"/>
      <c r="D136" s="160" t="s">
        <v>156</v>
      </c>
      <c r="F136" s="162" t="s">
        <v>1044</v>
      </c>
      <c r="H136" s="163">
        <v>189.13499999999999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156</v>
      </c>
      <c r="AU136" s="161" t="s">
        <v>83</v>
      </c>
      <c r="AV136" s="13" t="s">
        <v>83</v>
      </c>
      <c r="AW136" s="13" t="s">
        <v>3</v>
      </c>
      <c r="AX136" s="13" t="s">
        <v>81</v>
      </c>
      <c r="AY136" s="161" t="s">
        <v>148</v>
      </c>
    </row>
    <row r="137" spans="1:65" s="2" customFormat="1" ht="24.15" customHeight="1">
      <c r="A137" s="32"/>
      <c r="B137" s="144"/>
      <c r="C137" s="145" t="s">
        <v>230</v>
      </c>
      <c r="D137" s="145" t="s">
        <v>150</v>
      </c>
      <c r="E137" s="146" t="s">
        <v>658</v>
      </c>
      <c r="F137" s="147" t="s">
        <v>659</v>
      </c>
      <c r="G137" s="148" t="s">
        <v>205</v>
      </c>
      <c r="H137" s="149">
        <v>50.6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38</v>
      </c>
      <c r="O137" s="58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154</v>
      </c>
      <c r="AT137" s="157" t="s">
        <v>150</v>
      </c>
      <c r="AU137" s="157" t="s">
        <v>83</v>
      </c>
      <c r="AY137" s="17" t="s">
        <v>148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154</v>
      </c>
      <c r="BM137" s="157" t="s">
        <v>1045</v>
      </c>
    </row>
    <row r="138" spans="1:65" s="13" customFormat="1" ht="20.399999999999999">
      <c r="B138" s="159"/>
      <c r="D138" s="160" t="s">
        <v>156</v>
      </c>
      <c r="E138" s="161" t="s">
        <v>1</v>
      </c>
      <c r="F138" s="162" t="s">
        <v>1046</v>
      </c>
      <c r="H138" s="163">
        <v>50.6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156</v>
      </c>
      <c r="AU138" s="161" t="s">
        <v>83</v>
      </c>
      <c r="AV138" s="13" t="s">
        <v>83</v>
      </c>
      <c r="AW138" s="13" t="s">
        <v>31</v>
      </c>
      <c r="AX138" s="13" t="s">
        <v>81</v>
      </c>
      <c r="AY138" s="161" t="s">
        <v>148</v>
      </c>
    </row>
    <row r="139" spans="1:65" s="2" customFormat="1" ht="24.15" customHeight="1">
      <c r="A139" s="32"/>
      <c r="B139" s="144"/>
      <c r="C139" s="145" t="s">
        <v>234</v>
      </c>
      <c r="D139" s="145" t="s">
        <v>150</v>
      </c>
      <c r="E139" s="146" t="s">
        <v>671</v>
      </c>
      <c r="F139" s="147" t="s">
        <v>672</v>
      </c>
      <c r="G139" s="148" t="s">
        <v>205</v>
      </c>
      <c r="H139" s="149">
        <v>50.6</v>
      </c>
      <c r="I139" s="150"/>
      <c r="J139" s="151">
        <f>ROUND(I139*H139,2)</f>
        <v>0</v>
      </c>
      <c r="K139" s="152"/>
      <c r="L139" s="33"/>
      <c r="M139" s="153" t="s">
        <v>1</v>
      </c>
      <c r="N139" s="154" t="s">
        <v>38</v>
      </c>
      <c r="O139" s="58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7" t="s">
        <v>154</v>
      </c>
      <c r="AT139" s="157" t="s">
        <v>150</v>
      </c>
      <c r="AU139" s="157" t="s">
        <v>83</v>
      </c>
      <c r="AY139" s="17" t="s">
        <v>148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7" t="s">
        <v>81</v>
      </c>
      <c r="BK139" s="158">
        <f>ROUND(I139*H139,2)</f>
        <v>0</v>
      </c>
      <c r="BL139" s="17" t="s">
        <v>154</v>
      </c>
      <c r="BM139" s="157" t="s">
        <v>1047</v>
      </c>
    </row>
    <row r="140" spans="1:65" s="13" customFormat="1" ht="20.399999999999999">
      <c r="B140" s="159"/>
      <c r="D140" s="160" t="s">
        <v>156</v>
      </c>
      <c r="E140" s="161" t="s">
        <v>1</v>
      </c>
      <c r="F140" s="162" t="s">
        <v>1046</v>
      </c>
      <c r="H140" s="163">
        <v>50.6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156</v>
      </c>
      <c r="AU140" s="161" t="s">
        <v>83</v>
      </c>
      <c r="AV140" s="13" t="s">
        <v>83</v>
      </c>
      <c r="AW140" s="13" t="s">
        <v>31</v>
      </c>
      <c r="AX140" s="13" t="s">
        <v>81</v>
      </c>
      <c r="AY140" s="161" t="s">
        <v>148</v>
      </c>
    </row>
    <row r="141" spans="1:65" s="2" customFormat="1" ht="16.5" customHeight="1">
      <c r="A141" s="32"/>
      <c r="B141" s="144"/>
      <c r="C141" s="176" t="s">
        <v>241</v>
      </c>
      <c r="D141" s="176" t="s">
        <v>267</v>
      </c>
      <c r="E141" s="177" t="s">
        <v>674</v>
      </c>
      <c r="F141" s="178" t="s">
        <v>675</v>
      </c>
      <c r="G141" s="179" t="s">
        <v>676</v>
      </c>
      <c r="H141" s="180">
        <v>0.75900000000000001</v>
      </c>
      <c r="I141" s="181"/>
      <c r="J141" s="182">
        <f>ROUND(I141*H141,2)</f>
        <v>0</v>
      </c>
      <c r="K141" s="183"/>
      <c r="L141" s="184"/>
      <c r="M141" s="185" t="s">
        <v>1</v>
      </c>
      <c r="N141" s="186" t="s">
        <v>38</v>
      </c>
      <c r="O141" s="58"/>
      <c r="P141" s="155">
        <f>O141*H141</f>
        <v>0</v>
      </c>
      <c r="Q141" s="155">
        <v>1E-3</v>
      </c>
      <c r="R141" s="155">
        <f>Q141*H141</f>
        <v>7.5900000000000002E-4</v>
      </c>
      <c r="S141" s="155">
        <v>0</v>
      </c>
      <c r="T141" s="15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7" t="s">
        <v>230</v>
      </c>
      <c r="AT141" s="157" t="s">
        <v>267</v>
      </c>
      <c r="AU141" s="157" t="s">
        <v>83</v>
      </c>
      <c r="AY141" s="17" t="s">
        <v>148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7" t="s">
        <v>81</v>
      </c>
      <c r="BK141" s="158">
        <f>ROUND(I141*H141,2)</f>
        <v>0</v>
      </c>
      <c r="BL141" s="17" t="s">
        <v>154</v>
      </c>
      <c r="BM141" s="157" t="s">
        <v>1048</v>
      </c>
    </row>
    <row r="142" spans="1:65" s="13" customFormat="1" ht="10.199999999999999">
      <c r="B142" s="159"/>
      <c r="D142" s="160" t="s">
        <v>156</v>
      </c>
      <c r="F142" s="162" t="s">
        <v>1049</v>
      </c>
      <c r="H142" s="163">
        <v>0.75900000000000001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156</v>
      </c>
      <c r="AU142" s="161" t="s">
        <v>83</v>
      </c>
      <c r="AV142" s="13" t="s">
        <v>83</v>
      </c>
      <c r="AW142" s="13" t="s">
        <v>3</v>
      </c>
      <c r="AX142" s="13" t="s">
        <v>81</v>
      </c>
      <c r="AY142" s="161" t="s">
        <v>148</v>
      </c>
    </row>
    <row r="143" spans="1:65" s="2" customFormat="1" ht="24.15" customHeight="1">
      <c r="A143" s="32"/>
      <c r="B143" s="144"/>
      <c r="C143" s="145" t="s">
        <v>246</v>
      </c>
      <c r="D143" s="145" t="s">
        <v>150</v>
      </c>
      <c r="E143" s="146" t="s">
        <v>679</v>
      </c>
      <c r="F143" s="147" t="s">
        <v>680</v>
      </c>
      <c r="G143" s="148" t="s">
        <v>205</v>
      </c>
      <c r="H143" s="149">
        <v>475.35</v>
      </c>
      <c r="I143" s="150"/>
      <c r="J143" s="151">
        <f>ROUND(I143*H143,2)</f>
        <v>0</v>
      </c>
      <c r="K143" s="152"/>
      <c r="L143" s="33"/>
      <c r="M143" s="153" t="s">
        <v>1</v>
      </c>
      <c r="N143" s="154" t="s">
        <v>38</v>
      </c>
      <c r="O143" s="58"/>
      <c r="P143" s="155">
        <f>O143*H143</f>
        <v>0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7" t="s">
        <v>154</v>
      </c>
      <c r="AT143" s="157" t="s">
        <v>150</v>
      </c>
      <c r="AU143" s="157" t="s">
        <v>83</v>
      </c>
      <c r="AY143" s="17" t="s">
        <v>148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7" t="s">
        <v>81</v>
      </c>
      <c r="BK143" s="158">
        <f>ROUND(I143*H143,2)</f>
        <v>0</v>
      </c>
      <c r="BL143" s="17" t="s">
        <v>154</v>
      </c>
      <c r="BM143" s="157" t="s">
        <v>1050</v>
      </c>
    </row>
    <row r="144" spans="1:65" s="13" customFormat="1" ht="10.199999999999999">
      <c r="B144" s="159"/>
      <c r="D144" s="160" t="s">
        <v>156</v>
      </c>
      <c r="E144" s="161" t="s">
        <v>1</v>
      </c>
      <c r="F144" s="162" t="s">
        <v>1051</v>
      </c>
      <c r="H144" s="163">
        <v>475.35</v>
      </c>
      <c r="I144" s="164"/>
      <c r="L144" s="159"/>
      <c r="M144" s="165"/>
      <c r="N144" s="166"/>
      <c r="O144" s="166"/>
      <c r="P144" s="166"/>
      <c r="Q144" s="166"/>
      <c r="R144" s="166"/>
      <c r="S144" s="166"/>
      <c r="T144" s="167"/>
      <c r="AT144" s="161" t="s">
        <v>156</v>
      </c>
      <c r="AU144" s="161" t="s">
        <v>83</v>
      </c>
      <c r="AV144" s="13" t="s">
        <v>83</v>
      </c>
      <c r="AW144" s="13" t="s">
        <v>31</v>
      </c>
      <c r="AX144" s="13" t="s">
        <v>81</v>
      </c>
      <c r="AY144" s="161" t="s">
        <v>148</v>
      </c>
    </row>
    <row r="145" spans="1:65" s="12" customFormat="1" ht="22.8" customHeight="1">
      <c r="B145" s="131"/>
      <c r="D145" s="132" t="s">
        <v>72</v>
      </c>
      <c r="E145" s="142" t="s">
        <v>202</v>
      </c>
      <c r="F145" s="142" t="s">
        <v>711</v>
      </c>
      <c r="I145" s="134"/>
      <c r="J145" s="143">
        <f>BK145</f>
        <v>0</v>
      </c>
      <c r="L145" s="131"/>
      <c r="M145" s="136"/>
      <c r="N145" s="137"/>
      <c r="O145" s="137"/>
      <c r="P145" s="138">
        <f>SUM(P146:P165)</f>
        <v>0</v>
      </c>
      <c r="Q145" s="137"/>
      <c r="R145" s="138">
        <f>SUM(R146:R165)</f>
        <v>437.45903099999992</v>
      </c>
      <c r="S145" s="137"/>
      <c r="T145" s="139">
        <f>SUM(T146:T165)</f>
        <v>0</v>
      </c>
      <c r="AR145" s="132" t="s">
        <v>81</v>
      </c>
      <c r="AT145" s="140" t="s">
        <v>72</v>
      </c>
      <c r="AU145" s="140" t="s">
        <v>81</v>
      </c>
      <c r="AY145" s="132" t="s">
        <v>148</v>
      </c>
      <c r="BK145" s="141">
        <f>SUM(BK146:BK165)</f>
        <v>0</v>
      </c>
    </row>
    <row r="146" spans="1:65" s="2" customFormat="1" ht="16.5" customHeight="1">
      <c r="A146" s="32"/>
      <c r="B146" s="144"/>
      <c r="C146" s="145" t="s">
        <v>250</v>
      </c>
      <c r="D146" s="145" t="s">
        <v>150</v>
      </c>
      <c r="E146" s="146" t="s">
        <v>712</v>
      </c>
      <c r="F146" s="147" t="s">
        <v>713</v>
      </c>
      <c r="G146" s="148" t="s">
        <v>205</v>
      </c>
      <c r="H146" s="149">
        <v>189.75</v>
      </c>
      <c r="I146" s="150"/>
      <c r="J146" s="151">
        <f>ROUND(I146*H146,2)</f>
        <v>0</v>
      </c>
      <c r="K146" s="152"/>
      <c r="L146" s="33"/>
      <c r="M146" s="153" t="s">
        <v>1</v>
      </c>
      <c r="N146" s="154" t="s">
        <v>38</v>
      </c>
      <c r="O146" s="58"/>
      <c r="P146" s="155">
        <f>O146*H146</f>
        <v>0</v>
      </c>
      <c r="Q146" s="155">
        <v>0.34499999999999997</v>
      </c>
      <c r="R146" s="155">
        <f>Q146*H146</f>
        <v>65.46374999999999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154</v>
      </c>
      <c r="AT146" s="157" t="s">
        <v>150</v>
      </c>
      <c r="AU146" s="157" t="s">
        <v>83</v>
      </c>
      <c r="AY146" s="17" t="s">
        <v>148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81</v>
      </c>
      <c r="BK146" s="158">
        <f>ROUND(I146*H146,2)</f>
        <v>0</v>
      </c>
      <c r="BL146" s="17" t="s">
        <v>154</v>
      </c>
      <c r="BM146" s="157" t="s">
        <v>1052</v>
      </c>
    </row>
    <row r="147" spans="1:65" s="13" customFormat="1" ht="20.399999999999999">
      <c r="B147" s="159"/>
      <c r="D147" s="160" t="s">
        <v>156</v>
      </c>
      <c r="E147" s="161" t="s">
        <v>1</v>
      </c>
      <c r="F147" s="162" t="s">
        <v>1053</v>
      </c>
      <c r="H147" s="163">
        <v>189.75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156</v>
      </c>
      <c r="AU147" s="161" t="s">
        <v>83</v>
      </c>
      <c r="AV147" s="13" t="s">
        <v>83</v>
      </c>
      <c r="AW147" s="13" t="s">
        <v>31</v>
      </c>
      <c r="AX147" s="13" t="s">
        <v>81</v>
      </c>
      <c r="AY147" s="161" t="s">
        <v>148</v>
      </c>
    </row>
    <row r="148" spans="1:65" s="2" customFormat="1" ht="16.5" customHeight="1">
      <c r="A148" s="32"/>
      <c r="B148" s="144"/>
      <c r="C148" s="145" t="s">
        <v>254</v>
      </c>
      <c r="D148" s="145" t="s">
        <v>150</v>
      </c>
      <c r="E148" s="146" t="s">
        <v>717</v>
      </c>
      <c r="F148" s="147" t="s">
        <v>718</v>
      </c>
      <c r="G148" s="148" t="s">
        <v>205</v>
      </c>
      <c r="H148" s="149">
        <v>285.60000000000002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38</v>
      </c>
      <c r="O148" s="58"/>
      <c r="P148" s="155">
        <f>O148*H148</f>
        <v>0</v>
      </c>
      <c r="Q148" s="155">
        <v>0.46</v>
      </c>
      <c r="R148" s="155">
        <f>Q148*H148</f>
        <v>131.376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154</v>
      </c>
      <c r="AT148" s="157" t="s">
        <v>150</v>
      </c>
      <c r="AU148" s="157" t="s">
        <v>83</v>
      </c>
      <c r="AY148" s="17" t="s">
        <v>148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81</v>
      </c>
      <c r="BK148" s="158">
        <f>ROUND(I148*H148,2)</f>
        <v>0</v>
      </c>
      <c r="BL148" s="17" t="s">
        <v>154</v>
      </c>
      <c r="BM148" s="157" t="s">
        <v>1054</v>
      </c>
    </row>
    <row r="149" spans="1:65" s="13" customFormat="1" ht="10.199999999999999">
      <c r="B149" s="159"/>
      <c r="D149" s="160" t="s">
        <v>156</v>
      </c>
      <c r="E149" s="161" t="s">
        <v>1</v>
      </c>
      <c r="F149" s="162" t="s">
        <v>1055</v>
      </c>
      <c r="H149" s="163">
        <v>285.60000000000002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156</v>
      </c>
      <c r="AU149" s="161" t="s">
        <v>83</v>
      </c>
      <c r="AV149" s="13" t="s">
        <v>83</v>
      </c>
      <c r="AW149" s="13" t="s">
        <v>31</v>
      </c>
      <c r="AX149" s="13" t="s">
        <v>81</v>
      </c>
      <c r="AY149" s="161" t="s">
        <v>148</v>
      </c>
    </row>
    <row r="150" spans="1:65" s="2" customFormat="1" ht="24.15" customHeight="1">
      <c r="A150" s="32"/>
      <c r="B150" s="144"/>
      <c r="C150" s="145" t="s">
        <v>260</v>
      </c>
      <c r="D150" s="145" t="s">
        <v>150</v>
      </c>
      <c r="E150" s="146" t="s">
        <v>750</v>
      </c>
      <c r="F150" s="147" t="s">
        <v>751</v>
      </c>
      <c r="G150" s="148" t="s">
        <v>205</v>
      </c>
      <c r="H150" s="149">
        <v>285.60000000000002</v>
      </c>
      <c r="I150" s="150"/>
      <c r="J150" s="151">
        <f>ROUND(I150*H150,2)</f>
        <v>0</v>
      </c>
      <c r="K150" s="152"/>
      <c r="L150" s="33"/>
      <c r="M150" s="153" t="s">
        <v>1</v>
      </c>
      <c r="N150" s="154" t="s">
        <v>38</v>
      </c>
      <c r="O150" s="58"/>
      <c r="P150" s="155">
        <f>O150*H150</f>
        <v>0</v>
      </c>
      <c r="Q150" s="155">
        <v>0.40869</v>
      </c>
      <c r="R150" s="155">
        <f>Q150*H150</f>
        <v>116.72186400000001</v>
      </c>
      <c r="S150" s="155">
        <v>0</v>
      </c>
      <c r="T150" s="15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7" t="s">
        <v>154</v>
      </c>
      <c r="AT150" s="157" t="s">
        <v>150</v>
      </c>
      <c r="AU150" s="157" t="s">
        <v>83</v>
      </c>
      <c r="AY150" s="17" t="s">
        <v>148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7" t="s">
        <v>81</v>
      </c>
      <c r="BK150" s="158">
        <f>ROUND(I150*H150,2)</f>
        <v>0</v>
      </c>
      <c r="BL150" s="17" t="s">
        <v>154</v>
      </c>
      <c r="BM150" s="157" t="s">
        <v>1056</v>
      </c>
    </row>
    <row r="151" spans="1:65" s="13" customFormat="1" ht="10.199999999999999">
      <c r="B151" s="159"/>
      <c r="D151" s="160" t="s">
        <v>156</v>
      </c>
      <c r="E151" s="161" t="s">
        <v>1</v>
      </c>
      <c r="F151" s="162" t="s">
        <v>1055</v>
      </c>
      <c r="H151" s="163">
        <v>285.60000000000002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156</v>
      </c>
      <c r="AU151" s="161" t="s">
        <v>83</v>
      </c>
      <c r="AV151" s="13" t="s">
        <v>83</v>
      </c>
      <c r="AW151" s="13" t="s">
        <v>31</v>
      </c>
      <c r="AX151" s="13" t="s">
        <v>81</v>
      </c>
      <c r="AY151" s="161" t="s">
        <v>148</v>
      </c>
    </row>
    <row r="152" spans="1:65" s="2" customFormat="1" ht="24.15" customHeight="1">
      <c r="A152" s="32"/>
      <c r="B152" s="144"/>
      <c r="C152" s="145" t="s">
        <v>8</v>
      </c>
      <c r="D152" s="145" t="s">
        <v>150</v>
      </c>
      <c r="E152" s="146" t="s">
        <v>1057</v>
      </c>
      <c r="F152" s="147" t="s">
        <v>1058</v>
      </c>
      <c r="G152" s="148" t="s">
        <v>205</v>
      </c>
      <c r="H152" s="149">
        <v>189.75</v>
      </c>
      <c r="I152" s="150"/>
      <c r="J152" s="151">
        <f>ROUND(I152*H152,2)</f>
        <v>0</v>
      </c>
      <c r="K152" s="152"/>
      <c r="L152" s="33"/>
      <c r="M152" s="153" t="s">
        <v>1</v>
      </c>
      <c r="N152" s="154" t="s">
        <v>38</v>
      </c>
      <c r="O152" s="58"/>
      <c r="P152" s="155">
        <f>O152*H152</f>
        <v>0</v>
      </c>
      <c r="Q152" s="155">
        <v>8.9219999999999994E-2</v>
      </c>
      <c r="R152" s="155">
        <f>Q152*H152</f>
        <v>16.929494999999999</v>
      </c>
      <c r="S152" s="155">
        <v>0</v>
      </c>
      <c r="T152" s="15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7" t="s">
        <v>154</v>
      </c>
      <c r="AT152" s="157" t="s">
        <v>150</v>
      </c>
      <c r="AU152" s="157" t="s">
        <v>83</v>
      </c>
      <c r="AY152" s="17" t="s">
        <v>148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7" t="s">
        <v>81</v>
      </c>
      <c r="BK152" s="158">
        <f>ROUND(I152*H152,2)</f>
        <v>0</v>
      </c>
      <c r="BL152" s="17" t="s">
        <v>154</v>
      </c>
      <c r="BM152" s="157" t="s">
        <v>1059</v>
      </c>
    </row>
    <row r="153" spans="1:65" s="13" customFormat="1" ht="20.399999999999999">
      <c r="B153" s="159"/>
      <c r="D153" s="160" t="s">
        <v>156</v>
      </c>
      <c r="E153" s="161" t="s">
        <v>1</v>
      </c>
      <c r="F153" s="162" t="s">
        <v>1053</v>
      </c>
      <c r="H153" s="163">
        <v>189.75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156</v>
      </c>
      <c r="AU153" s="161" t="s">
        <v>83</v>
      </c>
      <c r="AV153" s="13" t="s">
        <v>83</v>
      </c>
      <c r="AW153" s="13" t="s">
        <v>31</v>
      </c>
      <c r="AX153" s="13" t="s">
        <v>81</v>
      </c>
      <c r="AY153" s="161" t="s">
        <v>148</v>
      </c>
    </row>
    <row r="154" spans="1:65" s="2" customFormat="1" ht="21.75" customHeight="1">
      <c r="A154" s="32"/>
      <c r="B154" s="144"/>
      <c r="C154" s="176" t="s">
        <v>288</v>
      </c>
      <c r="D154" s="176" t="s">
        <v>267</v>
      </c>
      <c r="E154" s="177" t="s">
        <v>770</v>
      </c>
      <c r="F154" s="178" t="s">
        <v>771</v>
      </c>
      <c r="G154" s="179" t="s">
        <v>205</v>
      </c>
      <c r="H154" s="180">
        <v>189.15</v>
      </c>
      <c r="I154" s="181"/>
      <c r="J154" s="182">
        <f>ROUND(I154*H154,2)</f>
        <v>0</v>
      </c>
      <c r="K154" s="183"/>
      <c r="L154" s="184"/>
      <c r="M154" s="185" t="s">
        <v>1</v>
      </c>
      <c r="N154" s="186" t="s">
        <v>38</v>
      </c>
      <c r="O154" s="58"/>
      <c r="P154" s="155">
        <f>O154*H154</f>
        <v>0</v>
      </c>
      <c r="Q154" s="155">
        <v>0.13100000000000001</v>
      </c>
      <c r="R154" s="155">
        <f>Q154*H154</f>
        <v>24.778650000000003</v>
      </c>
      <c r="S154" s="155">
        <v>0</v>
      </c>
      <c r="T154" s="15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7" t="s">
        <v>230</v>
      </c>
      <c r="AT154" s="157" t="s">
        <v>267</v>
      </c>
      <c r="AU154" s="157" t="s">
        <v>83</v>
      </c>
      <c r="AY154" s="17" t="s">
        <v>148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7" t="s">
        <v>81</v>
      </c>
      <c r="BK154" s="158">
        <f>ROUND(I154*H154,2)</f>
        <v>0</v>
      </c>
      <c r="BL154" s="17" t="s">
        <v>154</v>
      </c>
      <c r="BM154" s="157" t="s">
        <v>1060</v>
      </c>
    </row>
    <row r="155" spans="1:65" s="13" customFormat="1" ht="20.399999999999999">
      <c r="B155" s="159"/>
      <c r="D155" s="160" t="s">
        <v>156</v>
      </c>
      <c r="E155" s="161" t="s">
        <v>1</v>
      </c>
      <c r="F155" s="162" t="s">
        <v>1053</v>
      </c>
      <c r="H155" s="163">
        <v>189.75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156</v>
      </c>
      <c r="AU155" s="161" t="s">
        <v>83</v>
      </c>
      <c r="AV155" s="13" t="s">
        <v>83</v>
      </c>
      <c r="AW155" s="13" t="s">
        <v>31</v>
      </c>
      <c r="AX155" s="13" t="s">
        <v>73</v>
      </c>
      <c r="AY155" s="161" t="s">
        <v>148</v>
      </c>
    </row>
    <row r="156" spans="1:65" s="13" customFormat="1" ht="10.199999999999999">
      <c r="B156" s="159"/>
      <c r="D156" s="160" t="s">
        <v>156</v>
      </c>
      <c r="E156" s="161" t="s">
        <v>1</v>
      </c>
      <c r="F156" s="162" t="s">
        <v>1061</v>
      </c>
      <c r="H156" s="163">
        <v>-0.6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156</v>
      </c>
      <c r="AU156" s="161" t="s">
        <v>83</v>
      </c>
      <c r="AV156" s="13" t="s">
        <v>83</v>
      </c>
      <c r="AW156" s="13" t="s">
        <v>31</v>
      </c>
      <c r="AX156" s="13" t="s">
        <v>73</v>
      </c>
      <c r="AY156" s="161" t="s">
        <v>148</v>
      </c>
    </row>
    <row r="157" spans="1:65" s="14" customFormat="1" ht="10.199999999999999">
      <c r="B157" s="168"/>
      <c r="D157" s="160" t="s">
        <v>156</v>
      </c>
      <c r="E157" s="169" t="s">
        <v>1</v>
      </c>
      <c r="F157" s="170" t="s">
        <v>182</v>
      </c>
      <c r="H157" s="171">
        <v>189.15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156</v>
      </c>
      <c r="AU157" s="169" t="s">
        <v>83</v>
      </c>
      <c r="AV157" s="14" t="s">
        <v>154</v>
      </c>
      <c r="AW157" s="14" t="s">
        <v>31</v>
      </c>
      <c r="AX157" s="14" t="s">
        <v>81</v>
      </c>
      <c r="AY157" s="169" t="s">
        <v>148</v>
      </c>
    </row>
    <row r="158" spans="1:65" s="2" customFormat="1" ht="24.15" customHeight="1">
      <c r="A158" s="32"/>
      <c r="B158" s="144"/>
      <c r="C158" s="176" t="s">
        <v>294</v>
      </c>
      <c r="D158" s="176" t="s">
        <v>267</v>
      </c>
      <c r="E158" s="177" t="s">
        <v>777</v>
      </c>
      <c r="F158" s="178" t="s">
        <v>778</v>
      </c>
      <c r="G158" s="179" t="s">
        <v>205</v>
      </c>
      <c r="H158" s="180">
        <v>0.6</v>
      </c>
      <c r="I158" s="181"/>
      <c r="J158" s="182">
        <f>ROUND(I158*H158,2)</f>
        <v>0</v>
      </c>
      <c r="K158" s="183"/>
      <c r="L158" s="184"/>
      <c r="M158" s="185" t="s">
        <v>1</v>
      </c>
      <c r="N158" s="186" t="s">
        <v>38</v>
      </c>
      <c r="O158" s="58"/>
      <c r="P158" s="155">
        <f>O158*H158</f>
        <v>0</v>
      </c>
      <c r="Q158" s="155">
        <v>0.13100000000000001</v>
      </c>
      <c r="R158" s="155">
        <f>Q158*H158</f>
        <v>7.8600000000000003E-2</v>
      </c>
      <c r="S158" s="155">
        <v>0</v>
      </c>
      <c r="T158" s="15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230</v>
      </c>
      <c r="AT158" s="157" t="s">
        <v>267</v>
      </c>
      <c r="AU158" s="157" t="s">
        <v>83</v>
      </c>
      <c r="AY158" s="17" t="s">
        <v>148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154</v>
      </c>
      <c r="BM158" s="157" t="s">
        <v>1062</v>
      </c>
    </row>
    <row r="159" spans="1:65" s="13" customFormat="1" ht="10.199999999999999">
      <c r="B159" s="159"/>
      <c r="D159" s="160" t="s">
        <v>156</v>
      </c>
      <c r="E159" s="161" t="s">
        <v>1</v>
      </c>
      <c r="F159" s="162" t="s">
        <v>1063</v>
      </c>
      <c r="H159" s="163">
        <v>0.6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156</v>
      </c>
      <c r="AU159" s="161" t="s">
        <v>83</v>
      </c>
      <c r="AV159" s="13" t="s">
        <v>83</v>
      </c>
      <c r="AW159" s="13" t="s">
        <v>31</v>
      </c>
      <c r="AX159" s="13" t="s">
        <v>81</v>
      </c>
      <c r="AY159" s="161" t="s">
        <v>148</v>
      </c>
    </row>
    <row r="160" spans="1:65" s="2" customFormat="1" ht="24.15" customHeight="1">
      <c r="A160" s="32"/>
      <c r="B160" s="144"/>
      <c r="C160" s="145" t="s">
        <v>300</v>
      </c>
      <c r="D160" s="145" t="s">
        <v>150</v>
      </c>
      <c r="E160" s="146" t="s">
        <v>1064</v>
      </c>
      <c r="F160" s="147" t="s">
        <v>1065</v>
      </c>
      <c r="G160" s="148" t="s">
        <v>205</v>
      </c>
      <c r="H160" s="149">
        <v>285.60000000000002</v>
      </c>
      <c r="I160" s="150"/>
      <c r="J160" s="151">
        <f>ROUND(I160*H160,2)</f>
        <v>0</v>
      </c>
      <c r="K160" s="152"/>
      <c r="L160" s="33"/>
      <c r="M160" s="153" t="s">
        <v>1</v>
      </c>
      <c r="N160" s="154" t="s">
        <v>38</v>
      </c>
      <c r="O160" s="58"/>
      <c r="P160" s="155">
        <f>O160*H160</f>
        <v>0</v>
      </c>
      <c r="Q160" s="155">
        <v>0.11162</v>
      </c>
      <c r="R160" s="155">
        <f>Q160*H160</f>
        <v>31.878672000000002</v>
      </c>
      <c r="S160" s="155">
        <v>0</v>
      </c>
      <c r="T160" s="15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7" t="s">
        <v>154</v>
      </c>
      <c r="AT160" s="157" t="s">
        <v>150</v>
      </c>
      <c r="AU160" s="157" t="s">
        <v>83</v>
      </c>
      <c r="AY160" s="17" t="s">
        <v>148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7" t="s">
        <v>81</v>
      </c>
      <c r="BK160" s="158">
        <f>ROUND(I160*H160,2)</f>
        <v>0</v>
      </c>
      <c r="BL160" s="17" t="s">
        <v>154</v>
      </c>
      <c r="BM160" s="157" t="s">
        <v>1066</v>
      </c>
    </row>
    <row r="161" spans="1:65" s="13" customFormat="1" ht="10.199999999999999">
      <c r="B161" s="159"/>
      <c r="D161" s="160" t="s">
        <v>156</v>
      </c>
      <c r="E161" s="161" t="s">
        <v>1</v>
      </c>
      <c r="F161" s="162" t="s">
        <v>1055</v>
      </c>
      <c r="H161" s="163">
        <v>285.59999999999997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156</v>
      </c>
      <c r="AU161" s="161" t="s">
        <v>83</v>
      </c>
      <c r="AV161" s="13" t="s">
        <v>83</v>
      </c>
      <c r="AW161" s="13" t="s">
        <v>31</v>
      </c>
      <c r="AX161" s="13" t="s">
        <v>81</v>
      </c>
      <c r="AY161" s="161" t="s">
        <v>148</v>
      </c>
    </row>
    <row r="162" spans="1:65" s="2" customFormat="1" ht="21.75" customHeight="1">
      <c r="A162" s="32"/>
      <c r="B162" s="144"/>
      <c r="C162" s="176" t="s">
        <v>306</v>
      </c>
      <c r="D162" s="176" t="s">
        <v>267</v>
      </c>
      <c r="E162" s="177" t="s">
        <v>788</v>
      </c>
      <c r="F162" s="178" t="s">
        <v>789</v>
      </c>
      <c r="G162" s="179" t="s">
        <v>205</v>
      </c>
      <c r="H162" s="180">
        <v>252</v>
      </c>
      <c r="I162" s="181"/>
      <c r="J162" s="182">
        <f>ROUND(I162*H162,2)</f>
        <v>0</v>
      </c>
      <c r="K162" s="183"/>
      <c r="L162" s="184"/>
      <c r="M162" s="185" t="s">
        <v>1</v>
      </c>
      <c r="N162" s="186" t="s">
        <v>38</v>
      </c>
      <c r="O162" s="58"/>
      <c r="P162" s="155">
        <f>O162*H162</f>
        <v>0</v>
      </c>
      <c r="Q162" s="155">
        <v>0.17599999999999999</v>
      </c>
      <c r="R162" s="155">
        <f>Q162*H162</f>
        <v>44.351999999999997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230</v>
      </c>
      <c r="AT162" s="157" t="s">
        <v>267</v>
      </c>
      <c r="AU162" s="157" t="s">
        <v>83</v>
      </c>
      <c r="AY162" s="17" t="s">
        <v>148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81</v>
      </c>
      <c r="BK162" s="158">
        <f>ROUND(I162*H162,2)</f>
        <v>0</v>
      </c>
      <c r="BL162" s="17" t="s">
        <v>154</v>
      </c>
      <c r="BM162" s="157" t="s">
        <v>1067</v>
      </c>
    </row>
    <row r="163" spans="1:65" s="13" customFormat="1" ht="10.199999999999999">
      <c r="B163" s="159"/>
      <c r="D163" s="160" t="s">
        <v>156</v>
      </c>
      <c r="E163" s="161" t="s">
        <v>1</v>
      </c>
      <c r="F163" s="162" t="s">
        <v>1068</v>
      </c>
      <c r="H163" s="163">
        <v>252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156</v>
      </c>
      <c r="AU163" s="161" t="s">
        <v>83</v>
      </c>
      <c r="AV163" s="13" t="s">
        <v>83</v>
      </c>
      <c r="AW163" s="13" t="s">
        <v>31</v>
      </c>
      <c r="AX163" s="13" t="s">
        <v>81</v>
      </c>
      <c r="AY163" s="161" t="s">
        <v>148</v>
      </c>
    </row>
    <row r="164" spans="1:65" s="2" customFormat="1" ht="24.15" customHeight="1">
      <c r="A164" s="32"/>
      <c r="B164" s="144"/>
      <c r="C164" s="176" t="s">
        <v>310</v>
      </c>
      <c r="D164" s="176" t="s">
        <v>267</v>
      </c>
      <c r="E164" s="177" t="s">
        <v>1069</v>
      </c>
      <c r="F164" s="178" t="s">
        <v>1070</v>
      </c>
      <c r="G164" s="179" t="s">
        <v>205</v>
      </c>
      <c r="H164" s="180">
        <v>33.6</v>
      </c>
      <c r="I164" s="181"/>
      <c r="J164" s="182">
        <f>ROUND(I164*H164,2)</f>
        <v>0</v>
      </c>
      <c r="K164" s="183"/>
      <c r="L164" s="184"/>
      <c r="M164" s="185" t="s">
        <v>1</v>
      </c>
      <c r="N164" s="186" t="s">
        <v>38</v>
      </c>
      <c r="O164" s="58"/>
      <c r="P164" s="155">
        <f>O164*H164</f>
        <v>0</v>
      </c>
      <c r="Q164" s="155">
        <v>0.17499999999999999</v>
      </c>
      <c r="R164" s="155">
        <f>Q164*H164</f>
        <v>5.88</v>
      </c>
      <c r="S164" s="155">
        <v>0</v>
      </c>
      <c r="T164" s="15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7" t="s">
        <v>230</v>
      </c>
      <c r="AT164" s="157" t="s">
        <v>267</v>
      </c>
      <c r="AU164" s="157" t="s">
        <v>83</v>
      </c>
      <c r="AY164" s="17" t="s">
        <v>148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7" t="s">
        <v>81</v>
      </c>
      <c r="BK164" s="158">
        <f>ROUND(I164*H164,2)</f>
        <v>0</v>
      </c>
      <c r="BL164" s="17" t="s">
        <v>154</v>
      </c>
      <c r="BM164" s="157" t="s">
        <v>1071</v>
      </c>
    </row>
    <row r="165" spans="1:65" s="13" customFormat="1" ht="10.199999999999999">
      <c r="B165" s="159"/>
      <c r="D165" s="160" t="s">
        <v>156</v>
      </c>
      <c r="E165" s="161" t="s">
        <v>1</v>
      </c>
      <c r="F165" s="162" t="s">
        <v>1072</v>
      </c>
      <c r="H165" s="163">
        <v>33.6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156</v>
      </c>
      <c r="AU165" s="161" t="s">
        <v>83</v>
      </c>
      <c r="AV165" s="13" t="s">
        <v>83</v>
      </c>
      <c r="AW165" s="13" t="s">
        <v>31</v>
      </c>
      <c r="AX165" s="13" t="s">
        <v>81</v>
      </c>
      <c r="AY165" s="161" t="s">
        <v>148</v>
      </c>
    </row>
    <row r="166" spans="1:65" s="12" customFormat="1" ht="22.8" customHeight="1">
      <c r="B166" s="131"/>
      <c r="D166" s="132" t="s">
        <v>72</v>
      </c>
      <c r="E166" s="142" t="s">
        <v>234</v>
      </c>
      <c r="F166" s="142" t="s">
        <v>856</v>
      </c>
      <c r="I166" s="134"/>
      <c r="J166" s="143">
        <f>BK166</f>
        <v>0</v>
      </c>
      <c r="L166" s="131"/>
      <c r="M166" s="136"/>
      <c r="N166" s="137"/>
      <c r="O166" s="137"/>
      <c r="P166" s="138">
        <f>SUM(P167:P178)</f>
        <v>0</v>
      </c>
      <c r="Q166" s="137"/>
      <c r="R166" s="138">
        <f>SUM(R167:R178)</f>
        <v>95.813339280000008</v>
      </c>
      <c r="S166" s="137"/>
      <c r="T166" s="139">
        <f>SUM(T167:T178)</f>
        <v>0</v>
      </c>
      <c r="AR166" s="132" t="s">
        <v>81</v>
      </c>
      <c r="AT166" s="140" t="s">
        <v>72</v>
      </c>
      <c r="AU166" s="140" t="s">
        <v>81</v>
      </c>
      <c r="AY166" s="132" t="s">
        <v>148</v>
      </c>
      <c r="BK166" s="141">
        <f>SUM(BK167:BK178)</f>
        <v>0</v>
      </c>
    </row>
    <row r="167" spans="1:65" s="2" customFormat="1" ht="33" customHeight="1">
      <c r="A167" s="32"/>
      <c r="B167" s="144"/>
      <c r="C167" s="145" t="s">
        <v>7</v>
      </c>
      <c r="D167" s="145" t="s">
        <v>150</v>
      </c>
      <c r="E167" s="146" t="s">
        <v>910</v>
      </c>
      <c r="F167" s="147" t="s">
        <v>911</v>
      </c>
      <c r="G167" s="148" t="s">
        <v>153</v>
      </c>
      <c r="H167" s="149">
        <v>308.2</v>
      </c>
      <c r="I167" s="150"/>
      <c r="J167" s="151">
        <f>ROUND(I167*H167,2)</f>
        <v>0</v>
      </c>
      <c r="K167" s="152"/>
      <c r="L167" s="33"/>
      <c r="M167" s="153" t="s">
        <v>1</v>
      </c>
      <c r="N167" s="154" t="s">
        <v>38</v>
      </c>
      <c r="O167" s="58"/>
      <c r="P167" s="155">
        <f>O167*H167</f>
        <v>0</v>
      </c>
      <c r="Q167" s="155">
        <v>0.1295</v>
      </c>
      <c r="R167" s="155">
        <f>Q167*H167</f>
        <v>39.911900000000003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154</v>
      </c>
      <c r="AT167" s="157" t="s">
        <v>150</v>
      </c>
      <c r="AU167" s="157" t="s">
        <v>83</v>
      </c>
      <c r="AY167" s="17" t="s">
        <v>148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81</v>
      </c>
      <c r="BK167" s="158">
        <f>ROUND(I167*H167,2)</f>
        <v>0</v>
      </c>
      <c r="BL167" s="17" t="s">
        <v>154</v>
      </c>
      <c r="BM167" s="157" t="s">
        <v>1073</v>
      </c>
    </row>
    <row r="168" spans="1:65" s="13" customFormat="1" ht="10.199999999999999">
      <c r="B168" s="159"/>
      <c r="D168" s="160" t="s">
        <v>156</v>
      </c>
      <c r="E168" s="161" t="s">
        <v>1</v>
      </c>
      <c r="F168" s="162" t="s">
        <v>1074</v>
      </c>
      <c r="H168" s="163">
        <v>25</v>
      </c>
      <c r="I168" s="164"/>
      <c r="L168" s="159"/>
      <c r="M168" s="165"/>
      <c r="N168" s="166"/>
      <c r="O168" s="166"/>
      <c r="P168" s="166"/>
      <c r="Q168" s="166"/>
      <c r="R168" s="166"/>
      <c r="S168" s="166"/>
      <c r="T168" s="167"/>
      <c r="AT168" s="161" t="s">
        <v>156</v>
      </c>
      <c r="AU168" s="161" t="s">
        <v>83</v>
      </c>
      <c r="AV168" s="13" t="s">
        <v>83</v>
      </c>
      <c r="AW168" s="13" t="s">
        <v>31</v>
      </c>
      <c r="AX168" s="13" t="s">
        <v>73</v>
      </c>
      <c r="AY168" s="161" t="s">
        <v>148</v>
      </c>
    </row>
    <row r="169" spans="1:65" s="13" customFormat="1" ht="10.199999999999999">
      <c r="B169" s="159"/>
      <c r="D169" s="160" t="s">
        <v>156</v>
      </c>
      <c r="E169" s="161" t="s">
        <v>1</v>
      </c>
      <c r="F169" s="162" t="s">
        <v>1075</v>
      </c>
      <c r="H169" s="163">
        <v>11.2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156</v>
      </c>
      <c r="AU169" s="161" t="s">
        <v>83</v>
      </c>
      <c r="AV169" s="13" t="s">
        <v>83</v>
      </c>
      <c r="AW169" s="13" t="s">
        <v>31</v>
      </c>
      <c r="AX169" s="13" t="s">
        <v>73</v>
      </c>
      <c r="AY169" s="161" t="s">
        <v>148</v>
      </c>
    </row>
    <row r="170" spans="1:65" s="13" customFormat="1" ht="10.199999999999999">
      <c r="B170" s="159"/>
      <c r="D170" s="160" t="s">
        <v>156</v>
      </c>
      <c r="E170" s="161" t="s">
        <v>1</v>
      </c>
      <c r="F170" s="162" t="s">
        <v>1076</v>
      </c>
      <c r="H170" s="163">
        <v>42</v>
      </c>
      <c r="I170" s="164"/>
      <c r="L170" s="159"/>
      <c r="M170" s="165"/>
      <c r="N170" s="166"/>
      <c r="O170" s="166"/>
      <c r="P170" s="166"/>
      <c r="Q170" s="166"/>
      <c r="R170" s="166"/>
      <c r="S170" s="166"/>
      <c r="T170" s="167"/>
      <c r="AT170" s="161" t="s">
        <v>156</v>
      </c>
      <c r="AU170" s="161" t="s">
        <v>83</v>
      </c>
      <c r="AV170" s="13" t="s">
        <v>83</v>
      </c>
      <c r="AW170" s="13" t="s">
        <v>31</v>
      </c>
      <c r="AX170" s="13" t="s">
        <v>73</v>
      </c>
      <c r="AY170" s="161" t="s">
        <v>148</v>
      </c>
    </row>
    <row r="171" spans="1:65" s="13" customFormat="1" ht="10.199999999999999">
      <c r="B171" s="159"/>
      <c r="D171" s="160" t="s">
        <v>156</v>
      </c>
      <c r="E171" s="161" t="s">
        <v>1</v>
      </c>
      <c r="F171" s="162" t="s">
        <v>1077</v>
      </c>
      <c r="H171" s="163">
        <v>63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156</v>
      </c>
      <c r="AU171" s="161" t="s">
        <v>83</v>
      </c>
      <c r="AV171" s="13" t="s">
        <v>83</v>
      </c>
      <c r="AW171" s="13" t="s">
        <v>31</v>
      </c>
      <c r="AX171" s="13" t="s">
        <v>73</v>
      </c>
      <c r="AY171" s="161" t="s">
        <v>148</v>
      </c>
    </row>
    <row r="172" spans="1:65" s="13" customFormat="1" ht="10.199999999999999">
      <c r="B172" s="159"/>
      <c r="D172" s="160" t="s">
        <v>156</v>
      </c>
      <c r="E172" s="161" t="s">
        <v>1</v>
      </c>
      <c r="F172" s="162" t="s">
        <v>1078</v>
      </c>
      <c r="H172" s="163">
        <v>162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156</v>
      </c>
      <c r="AU172" s="161" t="s">
        <v>83</v>
      </c>
      <c r="AV172" s="13" t="s">
        <v>83</v>
      </c>
      <c r="AW172" s="13" t="s">
        <v>31</v>
      </c>
      <c r="AX172" s="13" t="s">
        <v>73</v>
      </c>
      <c r="AY172" s="161" t="s">
        <v>148</v>
      </c>
    </row>
    <row r="173" spans="1:65" s="13" customFormat="1" ht="10.199999999999999">
      <c r="B173" s="159"/>
      <c r="D173" s="160" t="s">
        <v>156</v>
      </c>
      <c r="E173" s="161" t="s">
        <v>1</v>
      </c>
      <c r="F173" s="162" t="s">
        <v>202</v>
      </c>
      <c r="H173" s="163">
        <v>5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156</v>
      </c>
      <c r="AU173" s="161" t="s">
        <v>83</v>
      </c>
      <c r="AV173" s="13" t="s">
        <v>83</v>
      </c>
      <c r="AW173" s="13" t="s">
        <v>31</v>
      </c>
      <c r="AX173" s="13" t="s">
        <v>73</v>
      </c>
      <c r="AY173" s="161" t="s">
        <v>148</v>
      </c>
    </row>
    <row r="174" spans="1:65" s="14" customFormat="1" ht="10.199999999999999">
      <c r="B174" s="168"/>
      <c r="D174" s="160" t="s">
        <v>156</v>
      </c>
      <c r="E174" s="169" t="s">
        <v>1</v>
      </c>
      <c r="F174" s="170" t="s">
        <v>182</v>
      </c>
      <c r="H174" s="171">
        <v>308.2</v>
      </c>
      <c r="I174" s="172"/>
      <c r="L174" s="168"/>
      <c r="M174" s="173"/>
      <c r="N174" s="174"/>
      <c r="O174" s="174"/>
      <c r="P174" s="174"/>
      <c r="Q174" s="174"/>
      <c r="R174" s="174"/>
      <c r="S174" s="174"/>
      <c r="T174" s="175"/>
      <c r="AT174" s="169" t="s">
        <v>156</v>
      </c>
      <c r="AU174" s="169" t="s">
        <v>83</v>
      </c>
      <c r="AV174" s="14" t="s">
        <v>154</v>
      </c>
      <c r="AW174" s="14" t="s">
        <v>31</v>
      </c>
      <c r="AX174" s="14" t="s">
        <v>81</v>
      </c>
      <c r="AY174" s="169" t="s">
        <v>148</v>
      </c>
    </row>
    <row r="175" spans="1:65" s="2" customFormat="1" ht="16.5" customHeight="1">
      <c r="A175" s="32"/>
      <c r="B175" s="144"/>
      <c r="C175" s="176" t="s">
        <v>319</v>
      </c>
      <c r="D175" s="176" t="s">
        <v>267</v>
      </c>
      <c r="E175" s="177" t="s">
        <v>917</v>
      </c>
      <c r="F175" s="178" t="s">
        <v>918</v>
      </c>
      <c r="G175" s="179" t="s">
        <v>153</v>
      </c>
      <c r="H175" s="180">
        <v>308.2</v>
      </c>
      <c r="I175" s="181"/>
      <c r="J175" s="182">
        <f>ROUND(I175*H175,2)</f>
        <v>0</v>
      </c>
      <c r="K175" s="183"/>
      <c r="L175" s="184"/>
      <c r="M175" s="185" t="s">
        <v>1</v>
      </c>
      <c r="N175" s="186" t="s">
        <v>38</v>
      </c>
      <c r="O175" s="58"/>
      <c r="P175" s="155">
        <f>O175*H175</f>
        <v>0</v>
      </c>
      <c r="Q175" s="155">
        <v>4.5999999999999999E-2</v>
      </c>
      <c r="R175" s="155">
        <f>Q175*H175</f>
        <v>14.177199999999999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230</v>
      </c>
      <c r="AT175" s="157" t="s">
        <v>267</v>
      </c>
      <c r="AU175" s="157" t="s">
        <v>83</v>
      </c>
      <c r="AY175" s="17" t="s">
        <v>148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154</v>
      </c>
      <c r="BM175" s="157" t="s">
        <v>1079</v>
      </c>
    </row>
    <row r="176" spans="1:65" s="2" customFormat="1" ht="24.15" customHeight="1">
      <c r="A176" s="32"/>
      <c r="B176" s="144"/>
      <c r="C176" s="145" t="s">
        <v>324</v>
      </c>
      <c r="D176" s="145" t="s">
        <v>150</v>
      </c>
      <c r="E176" s="146" t="s">
        <v>921</v>
      </c>
      <c r="F176" s="147" t="s">
        <v>922</v>
      </c>
      <c r="G176" s="148" t="s">
        <v>165</v>
      </c>
      <c r="H176" s="149">
        <v>18.492000000000001</v>
      </c>
      <c r="I176" s="150"/>
      <c r="J176" s="151">
        <f>ROUND(I176*H176,2)</f>
        <v>0</v>
      </c>
      <c r="K176" s="152"/>
      <c r="L176" s="33"/>
      <c r="M176" s="153" t="s">
        <v>1</v>
      </c>
      <c r="N176" s="154" t="s">
        <v>38</v>
      </c>
      <c r="O176" s="58"/>
      <c r="P176" s="155">
        <f>O176*H176</f>
        <v>0</v>
      </c>
      <c r="Q176" s="155">
        <v>2.2563399999999998</v>
      </c>
      <c r="R176" s="155">
        <f>Q176*H176</f>
        <v>41.724239279999999</v>
      </c>
      <c r="S176" s="155">
        <v>0</v>
      </c>
      <c r="T176" s="15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7" t="s">
        <v>154</v>
      </c>
      <c r="AT176" s="157" t="s">
        <v>150</v>
      </c>
      <c r="AU176" s="157" t="s">
        <v>83</v>
      </c>
      <c r="AY176" s="17" t="s">
        <v>148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7" t="s">
        <v>81</v>
      </c>
      <c r="BK176" s="158">
        <f>ROUND(I176*H176,2)</f>
        <v>0</v>
      </c>
      <c r="BL176" s="17" t="s">
        <v>154</v>
      </c>
      <c r="BM176" s="157" t="s">
        <v>1080</v>
      </c>
    </row>
    <row r="177" spans="1:65" s="13" customFormat="1" ht="10.199999999999999">
      <c r="B177" s="159"/>
      <c r="D177" s="160" t="s">
        <v>156</v>
      </c>
      <c r="E177" s="161" t="s">
        <v>1</v>
      </c>
      <c r="F177" s="162" t="s">
        <v>1081</v>
      </c>
      <c r="H177" s="163">
        <v>18.492000000000001</v>
      </c>
      <c r="I177" s="164"/>
      <c r="L177" s="159"/>
      <c r="M177" s="165"/>
      <c r="N177" s="166"/>
      <c r="O177" s="166"/>
      <c r="P177" s="166"/>
      <c r="Q177" s="166"/>
      <c r="R177" s="166"/>
      <c r="S177" s="166"/>
      <c r="T177" s="167"/>
      <c r="AT177" s="161" t="s">
        <v>156</v>
      </c>
      <c r="AU177" s="161" t="s">
        <v>83</v>
      </c>
      <c r="AV177" s="13" t="s">
        <v>83</v>
      </c>
      <c r="AW177" s="13" t="s">
        <v>31</v>
      </c>
      <c r="AX177" s="13" t="s">
        <v>73</v>
      </c>
      <c r="AY177" s="161" t="s">
        <v>148</v>
      </c>
    </row>
    <row r="178" spans="1:65" s="14" customFormat="1" ht="10.199999999999999">
      <c r="B178" s="168"/>
      <c r="D178" s="160" t="s">
        <v>156</v>
      </c>
      <c r="E178" s="169" t="s">
        <v>1</v>
      </c>
      <c r="F178" s="170" t="s">
        <v>182</v>
      </c>
      <c r="H178" s="171">
        <v>18.492000000000001</v>
      </c>
      <c r="I178" s="172"/>
      <c r="L178" s="168"/>
      <c r="M178" s="173"/>
      <c r="N178" s="174"/>
      <c r="O178" s="174"/>
      <c r="P178" s="174"/>
      <c r="Q178" s="174"/>
      <c r="R178" s="174"/>
      <c r="S178" s="174"/>
      <c r="T178" s="175"/>
      <c r="AT178" s="169" t="s">
        <v>156</v>
      </c>
      <c r="AU178" s="169" t="s">
        <v>83</v>
      </c>
      <c r="AV178" s="14" t="s">
        <v>154</v>
      </c>
      <c r="AW178" s="14" t="s">
        <v>31</v>
      </c>
      <c r="AX178" s="14" t="s">
        <v>81</v>
      </c>
      <c r="AY178" s="169" t="s">
        <v>148</v>
      </c>
    </row>
    <row r="179" spans="1:65" s="12" customFormat="1" ht="22.8" customHeight="1">
      <c r="B179" s="131"/>
      <c r="D179" s="132" t="s">
        <v>72</v>
      </c>
      <c r="E179" s="142" t="s">
        <v>365</v>
      </c>
      <c r="F179" s="142" t="s">
        <v>366</v>
      </c>
      <c r="I179" s="134"/>
      <c r="J179" s="143">
        <f>BK179</f>
        <v>0</v>
      </c>
      <c r="L179" s="131"/>
      <c r="M179" s="136"/>
      <c r="N179" s="137"/>
      <c r="O179" s="137"/>
      <c r="P179" s="138">
        <f>P180</f>
        <v>0</v>
      </c>
      <c r="Q179" s="137"/>
      <c r="R179" s="138">
        <f>R180</f>
        <v>0</v>
      </c>
      <c r="S179" s="137"/>
      <c r="T179" s="139">
        <f>T180</f>
        <v>0</v>
      </c>
      <c r="AR179" s="132" t="s">
        <v>81</v>
      </c>
      <c r="AT179" s="140" t="s">
        <v>72</v>
      </c>
      <c r="AU179" s="140" t="s">
        <v>81</v>
      </c>
      <c r="AY179" s="132" t="s">
        <v>148</v>
      </c>
      <c r="BK179" s="141">
        <f>BK180</f>
        <v>0</v>
      </c>
    </row>
    <row r="180" spans="1:65" s="2" customFormat="1" ht="24.15" customHeight="1">
      <c r="A180" s="32"/>
      <c r="B180" s="144"/>
      <c r="C180" s="145" t="s">
        <v>328</v>
      </c>
      <c r="D180" s="145" t="s">
        <v>150</v>
      </c>
      <c r="E180" s="146" t="s">
        <v>1082</v>
      </c>
      <c r="F180" s="147" t="s">
        <v>1083</v>
      </c>
      <c r="G180" s="148" t="s">
        <v>257</v>
      </c>
      <c r="H180" s="149">
        <v>533.27300000000002</v>
      </c>
      <c r="I180" s="150"/>
      <c r="J180" s="151">
        <f>ROUND(I180*H180,2)</f>
        <v>0</v>
      </c>
      <c r="K180" s="152"/>
      <c r="L180" s="33"/>
      <c r="M180" s="195" t="s">
        <v>1</v>
      </c>
      <c r="N180" s="196" t="s">
        <v>38</v>
      </c>
      <c r="O180" s="197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7" t="s">
        <v>154</v>
      </c>
      <c r="AT180" s="157" t="s">
        <v>150</v>
      </c>
      <c r="AU180" s="157" t="s">
        <v>83</v>
      </c>
      <c r="AY180" s="17" t="s">
        <v>148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7" t="s">
        <v>81</v>
      </c>
      <c r="BK180" s="158">
        <f>ROUND(I180*H180,2)</f>
        <v>0</v>
      </c>
      <c r="BL180" s="17" t="s">
        <v>154</v>
      </c>
      <c r="BM180" s="157" t="s">
        <v>1084</v>
      </c>
    </row>
    <row r="181" spans="1:65" s="2" customFormat="1" ht="6.9" customHeight="1">
      <c r="A181" s="32"/>
      <c r="B181" s="47"/>
      <c r="C181" s="48"/>
      <c r="D181" s="48"/>
      <c r="E181" s="48"/>
      <c r="F181" s="48"/>
      <c r="G181" s="48"/>
      <c r="H181" s="48"/>
      <c r="I181" s="48"/>
      <c r="J181" s="48"/>
      <c r="K181" s="48"/>
      <c r="L181" s="33"/>
      <c r="M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</row>
  </sheetData>
  <autoFilter ref="C120:K180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300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95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4" t="s">
        <v>1085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ROUND((SUM(BE122:BE299)),  2)</f>
        <v>0</v>
      </c>
      <c r="G33" s="32"/>
      <c r="H33" s="32"/>
      <c r="I33" s="100">
        <v>0.21</v>
      </c>
      <c r="J33" s="99">
        <f>ROUND(((SUM(BE122:BE299))*I33),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ROUND((SUM(BF122:BF299)),  2)</f>
        <v>0</v>
      </c>
      <c r="G34" s="32"/>
      <c r="H34" s="32"/>
      <c r="I34" s="100">
        <v>0.15</v>
      </c>
      <c r="J34" s="99">
        <f>ROUND(((SUM(BF122:BF299))*I34),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ROUND((SUM(BG122:BG299)),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ROUND((SUM(BH122:BH299)),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ROUND((SUM(BI122:BI299)),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4" t="str">
        <f>E9</f>
        <v>22-133-11 - SO 17a Úprava silnice III/4199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10" customFormat="1" ht="19.95" customHeight="1">
      <c r="B99" s="116"/>
      <c r="D99" s="117" t="s">
        <v>546</v>
      </c>
      <c r="E99" s="118"/>
      <c r="F99" s="118"/>
      <c r="G99" s="118"/>
      <c r="H99" s="118"/>
      <c r="I99" s="118"/>
      <c r="J99" s="119">
        <f>J212</f>
        <v>0</v>
      </c>
      <c r="L99" s="116"/>
    </row>
    <row r="100" spans="1:31" s="10" customFormat="1" ht="19.95" customHeight="1">
      <c r="B100" s="116"/>
      <c r="D100" s="117" t="s">
        <v>547</v>
      </c>
      <c r="E100" s="118"/>
      <c r="F100" s="118"/>
      <c r="G100" s="118"/>
      <c r="H100" s="118"/>
      <c r="I100" s="118"/>
      <c r="J100" s="119">
        <f>J281</f>
        <v>0</v>
      </c>
      <c r="L100" s="116"/>
    </row>
    <row r="101" spans="1:31" s="10" customFormat="1" ht="19.95" customHeight="1">
      <c r="B101" s="116"/>
      <c r="D101" s="117" t="s">
        <v>548</v>
      </c>
      <c r="E101" s="118"/>
      <c r="F101" s="118"/>
      <c r="G101" s="118"/>
      <c r="H101" s="118"/>
      <c r="I101" s="118"/>
      <c r="J101" s="119">
        <f>J286</f>
        <v>0</v>
      </c>
      <c r="L101" s="116"/>
    </row>
    <row r="102" spans="1:31" s="10" customFormat="1" ht="19.95" customHeight="1">
      <c r="B102" s="116"/>
      <c r="D102" s="117" t="s">
        <v>132</v>
      </c>
      <c r="E102" s="118"/>
      <c r="F102" s="118"/>
      <c r="G102" s="118"/>
      <c r="H102" s="118"/>
      <c r="I102" s="118"/>
      <c r="J102" s="119">
        <f>J298</f>
        <v>0</v>
      </c>
      <c r="L102" s="116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" customHeight="1">
      <c r="A109" s="32"/>
      <c r="B109" s="33"/>
      <c r="C109" s="21" t="s">
        <v>133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39" t="str">
        <f>E7</f>
        <v>Rodinné domy u Rybníka</v>
      </c>
      <c r="F112" s="240"/>
      <c r="G112" s="240"/>
      <c r="H112" s="240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121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04" t="str">
        <f>E9</f>
        <v>22-133-11 - SO 17a Úprava silnice III/4199</v>
      </c>
      <c r="F114" s="241"/>
      <c r="G114" s="241"/>
      <c r="H114" s="241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20</v>
      </c>
      <c r="D116" s="32"/>
      <c r="E116" s="32"/>
      <c r="F116" s="25" t="str">
        <f>F12</f>
        <v xml:space="preserve"> </v>
      </c>
      <c r="G116" s="32"/>
      <c r="H116" s="32"/>
      <c r="I116" s="27" t="s">
        <v>22</v>
      </c>
      <c r="J116" s="55" t="str">
        <f>IF(J12="","",J12)</f>
        <v>1. 4. 2022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15" customHeight="1">
      <c r="A118" s="32"/>
      <c r="B118" s="33"/>
      <c r="C118" s="27" t="s">
        <v>24</v>
      </c>
      <c r="D118" s="32"/>
      <c r="E118" s="32"/>
      <c r="F118" s="25" t="str">
        <f>E15</f>
        <v xml:space="preserve"> </v>
      </c>
      <c r="G118" s="32"/>
      <c r="H118" s="32"/>
      <c r="I118" s="27" t="s">
        <v>29</v>
      </c>
      <c r="J118" s="30" t="str">
        <f>E21</f>
        <v xml:space="preserve"> 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15" customHeight="1">
      <c r="A119" s="32"/>
      <c r="B119" s="33"/>
      <c r="C119" s="27" t="s">
        <v>27</v>
      </c>
      <c r="D119" s="32"/>
      <c r="E119" s="32"/>
      <c r="F119" s="25" t="str">
        <f>IF(E18="","",E18)</f>
        <v>Vyplň údaj</v>
      </c>
      <c r="G119" s="32"/>
      <c r="H119" s="32"/>
      <c r="I119" s="27" t="s">
        <v>30</v>
      </c>
      <c r="J119" s="30" t="str">
        <f>E24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134</v>
      </c>
      <c r="D121" s="123" t="s">
        <v>58</v>
      </c>
      <c r="E121" s="123" t="s">
        <v>54</v>
      </c>
      <c r="F121" s="123" t="s">
        <v>55</v>
      </c>
      <c r="G121" s="123" t="s">
        <v>135</v>
      </c>
      <c r="H121" s="123" t="s">
        <v>136</v>
      </c>
      <c r="I121" s="123" t="s">
        <v>137</v>
      </c>
      <c r="J121" s="124" t="s">
        <v>125</v>
      </c>
      <c r="K121" s="125" t="s">
        <v>138</v>
      </c>
      <c r="L121" s="126"/>
      <c r="M121" s="62" t="s">
        <v>1</v>
      </c>
      <c r="N121" s="63" t="s">
        <v>37</v>
      </c>
      <c r="O121" s="63" t="s">
        <v>139</v>
      </c>
      <c r="P121" s="63" t="s">
        <v>140</v>
      </c>
      <c r="Q121" s="63" t="s">
        <v>141</v>
      </c>
      <c r="R121" s="63" t="s">
        <v>142</v>
      </c>
      <c r="S121" s="63" t="s">
        <v>143</v>
      </c>
      <c r="T121" s="64" t="s">
        <v>144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8" customHeight="1">
      <c r="A122" s="32"/>
      <c r="B122" s="33"/>
      <c r="C122" s="69" t="s">
        <v>145</v>
      </c>
      <c r="D122" s="32"/>
      <c r="E122" s="32"/>
      <c r="F122" s="32"/>
      <c r="G122" s="32"/>
      <c r="H122" s="32"/>
      <c r="I122" s="32"/>
      <c r="J122" s="127">
        <f>BK122</f>
        <v>0</v>
      </c>
      <c r="K122" s="32"/>
      <c r="L122" s="33"/>
      <c r="M122" s="65"/>
      <c r="N122" s="56"/>
      <c r="O122" s="66"/>
      <c r="P122" s="128">
        <f>P123</f>
        <v>0</v>
      </c>
      <c r="Q122" s="66"/>
      <c r="R122" s="128">
        <f>R123</f>
        <v>293.88326299999994</v>
      </c>
      <c r="S122" s="66"/>
      <c r="T122" s="129">
        <f>T123</f>
        <v>223.80244999999999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72</v>
      </c>
      <c r="AU122" s="17" t="s">
        <v>127</v>
      </c>
      <c r="BK122" s="130">
        <f>BK123</f>
        <v>0</v>
      </c>
    </row>
    <row r="123" spans="1:65" s="12" customFormat="1" ht="25.95" customHeight="1">
      <c r="B123" s="131"/>
      <c r="D123" s="132" t="s">
        <v>72</v>
      </c>
      <c r="E123" s="133" t="s">
        <v>146</v>
      </c>
      <c r="F123" s="133" t="s">
        <v>147</v>
      </c>
      <c r="I123" s="134"/>
      <c r="J123" s="135">
        <f>BK123</f>
        <v>0</v>
      </c>
      <c r="L123" s="131"/>
      <c r="M123" s="136"/>
      <c r="N123" s="137"/>
      <c r="O123" s="137"/>
      <c r="P123" s="138">
        <f>P124+P212+P281+P286+P298</f>
        <v>0</v>
      </c>
      <c r="Q123" s="137"/>
      <c r="R123" s="138">
        <f>R124+R212+R281+R286+R298</f>
        <v>293.88326299999994</v>
      </c>
      <c r="S123" s="137"/>
      <c r="T123" s="139">
        <f>T124+T212+T281+T286+T298</f>
        <v>223.80244999999999</v>
      </c>
      <c r="AR123" s="132" t="s">
        <v>81</v>
      </c>
      <c r="AT123" s="140" t="s">
        <v>72</v>
      </c>
      <c r="AU123" s="140" t="s">
        <v>73</v>
      </c>
      <c r="AY123" s="132" t="s">
        <v>148</v>
      </c>
      <c r="BK123" s="141">
        <f>BK124+BK212+BK281+BK286+BK298</f>
        <v>0</v>
      </c>
    </row>
    <row r="124" spans="1:65" s="12" customFormat="1" ht="22.8" customHeight="1">
      <c r="B124" s="131"/>
      <c r="D124" s="132" t="s">
        <v>72</v>
      </c>
      <c r="E124" s="142" t="s">
        <v>81</v>
      </c>
      <c r="F124" s="142" t="s">
        <v>149</v>
      </c>
      <c r="I124" s="134"/>
      <c r="J124" s="143">
        <f>BK124</f>
        <v>0</v>
      </c>
      <c r="L124" s="131"/>
      <c r="M124" s="136"/>
      <c r="N124" s="137"/>
      <c r="O124" s="137"/>
      <c r="P124" s="138">
        <f>SUM(P125:P211)</f>
        <v>0</v>
      </c>
      <c r="Q124" s="137"/>
      <c r="R124" s="138">
        <f>SUM(R125:R211)</f>
        <v>33.375165500000001</v>
      </c>
      <c r="S124" s="137"/>
      <c r="T124" s="139">
        <f>SUM(T125:T211)</f>
        <v>223.80244999999999</v>
      </c>
      <c r="AR124" s="132" t="s">
        <v>81</v>
      </c>
      <c r="AT124" s="140" t="s">
        <v>72</v>
      </c>
      <c r="AU124" s="140" t="s">
        <v>81</v>
      </c>
      <c r="AY124" s="132" t="s">
        <v>148</v>
      </c>
      <c r="BK124" s="141">
        <f>SUM(BK125:BK211)</f>
        <v>0</v>
      </c>
    </row>
    <row r="125" spans="1:65" s="2" customFormat="1" ht="24.15" customHeight="1">
      <c r="A125" s="32"/>
      <c r="B125" s="144"/>
      <c r="C125" s="145" t="s">
        <v>81</v>
      </c>
      <c r="D125" s="145" t="s">
        <v>150</v>
      </c>
      <c r="E125" s="146" t="s">
        <v>549</v>
      </c>
      <c r="F125" s="147" t="s">
        <v>1086</v>
      </c>
      <c r="G125" s="148" t="s">
        <v>205</v>
      </c>
      <c r="H125" s="149">
        <v>238.85</v>
      </c>
      <c r="I125" s="150"/>
      <c r="J125" s="151">
        <f>ROUND(I125*H125,2)</f>
        <v>0</v>
      </c>
      <c r="K125" s="152"/>
      <c r="L125" s="33"/>
      <c r="M125" s="153" t="s">
        <v>1</v>
      </c>
      <c r="N125" s="154" t="s">
        <v>38</v>
      </c>
      <c r="O125" s="58"/>
      <c r="P125" s="155">
        <f>O125*H125</f>
        <v>0</v>
      </c>
      <c r="Q125" s="155">
        <v>0</v>
      </c>
      <c r="R125" s="155">
        <f>Q125*H125</f>
        <v>0</v>
      </c>
      <c r="S125" s="155">
        <v>0.3</v>
      </c>
      <c r="T125" s="156">
        <f>S125*H125</f>
        <v>71.655000000000001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7" t="s">
        <v>154</v>
      </c>
      <c r="AT125" s="157" t="s">
        <v>150</v>
      </c>
      <c r="AU125" s="157" t="s">
        <v>83</v>
      </c>
      <c r="AY125" s="17" t="s">
        <v>148</v>
      </c>
      <c r="BE125" s="158">
        <f>IF(N125="základní",J125,0)</f>
        <v>0</v>
      </c>
      <c r="BF125" s="158">
        <f>IF(N125="snížená",J125,0)</f>
        <v>0</v>
      </c>
      <c r="BG125" s="158">
        <f>IF(N125="zákl. přenesená",J125,0)</f>
        <v>0</v>
      </c>
      <c r="BH125" s="158">
        <f>IF(N125="sníž. přenesená",J125,0)</f>
        <v>0</v>
      </c>
      <c r="BI125" s="158">
        <f>IF(N125="nulová",J125,0)</f>
        <v>0</v>
      </c>
      <c r="BJ125" s="17" t="s">
        <v>81</v>
      </c>
      <c r="BK125" s="158">
        <f>ROUND(I125*H125,2)</f>
        <v>0</v>
      </c>
      <c r="BL125" s="17" t="s">
        <v>154</v>
      </c>
      <c r="BM125" s="157" t="s">
        <v>1087</v>
      </c>
    </row>
    <row r="126" spans="1:65" s="13" customFormat="1" ht="10.199999999999999">
      <c r="B126" s="159"/>
      <c r="D126" s="160" t="s">
        <v>156</v>
      </c>
      <c r="E126" s="161" t="s">
        <v>1</v>
      </c>
      <c r="F126" s="162" t="s">
        <v>1088</v>
      </c>
      <c r="H126" s="163">
        <v>95</v>
      </c>
      <c r="I126" s="164"/>
      <c r="L126" s="159"/>
      <c r="M126" s="165"/>
      <c r="N126" s="166"/>
      <c r="O126" s="166"/>
      <c r="P126" s="166"/>
      <c r="Q126" s="166"/>
      <c r="R126" s="166"/>
      <c r="S126" s="166"/>
      <c r="T126" s="167"/>
      <c r="AT126" s="161" t="s">
        <v>156</v>
      </c>
      <c r="AU126" s="161" t="s">
        <v>83</v>
      </c>
      <c r="AV126" s="13" t="s">
        <v>83</v>
      </c>
      <c r="AW126" s="13" t="s">
        <v>31</v>
      </c>
      <c r="AX126" s="13" t="s">
        <v>73</v>
      </c>
      <c r="AY126" s="161" t="s">
        <v>148</v>
      </c>
    </row>
    <row r="127" spans="1:65" s="13" customFormat="1" ht="10.199999999999999">
      <c r="B127" s="159"/>
      <c r="D127" s="160" t="s">
        <v>156</v>
      </c>
      <c r="E127" s="161" t="s">
        <v>1</v>
      </c>
      <c r="F127" s="162" t="s">
        <v>1089</v>
      </c>
      <c r="H127" s="163">
        <v>40</v>
      </c>
      <c r="I127" s="164"/>
      <c r="L127" s="159"/>
      <c r="M127" s="165"/>
      <c r="N127" s="166"/>
      <c r="O127" s="166"/>
      <c r="P127" s="166"/>
      <c r="Q127" s="166"/>
      <c r="R127" s="166"/>
      <c r="S127" s="166"/>
      <c r="T127" s="167"/>
      <c r="AT127" s="161" t="s">
        <v>156</v>
      </c>
      <c r="AU127" s="161" t="s">
        <v>83</v>
      </c>
      <c r="AV127" s="13" t="s">
        <v>83</v>
      </c>
      <c r="AW127" s="13" t="s">
        <v>31</v>
      </c>
      <c r="AX127" s="13" t="s">
        <v>73</v>
      </c>
      <c r="AY127" s="161" t="s">
        <v>148</v>
      </c>
    </row>
    <row r="128" spans="1:65" s="13" customFormat="1" ht="10.199999999999999">
      <c r="B128" s="159"/>
      <c r="D128" s="160" t="s">
        <v>156</v>
      </c>
      <c r="E128" s="161" t="s">
        <v>1</v>
      </c>
      <c r="F128" s="162" t="s">
        <v>1090</v>
      </c>
      <c r="H128" s="163">
        <v>17.600000000000001</v>
      </c>
      <c r="I128" s="164"/>
      <c r="L128" s="159"/>
      <c r="M128" s="165"/>
      <c r="N128" s="166"/>
      <c r="O128" s="166"/>
      <c r="P128" s="166"/>
      <c r="Q128" s="166"/>
      <c r="R128" s="166"/>
      <c r="S128" s="166"/>
      <c r="T128" s="167"/>
      <c r="AT128" s="161" t="s">
        <v>156</v>
      </c>
      <c r="AU128" s="161" t="s">
        <v>83</v>
      </c>
      <c r="AV128" s="13" t="s">
        <v>83</v>
      </c>
      <c r="AW128" s="13" t="s">
        <v>31</v>
      </c>
      <c r="AX128" s="13" t="s">
        <v>73</v>
      </c>
      <c r="AY128" s="161" t="s">
        <v>148</v>
      </c>
    </row>
    <row r="129" spans="1:65" s="13" customFormat="1" ht="10.199999999999999">
      <c r="B129" s="159"/>
      <c r="D129" s="160" t="s">
        <v>156</v>
      </c>
      <c r="E129" s="161" t="s">
        <v>1</v>
      </c>
      <c r="F129" s="162" t="s">
        <v>1091</v>
      </c>
      <c r="H129" s="163">
        <v>50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156</v>
      </c>
      <c r="AU129" s="161" t="s">
        <v>83</v>
      </c>
      <c r="AV129" s="13" t="s">
        <v>83</v>
      </c>
      <c r="AW129" s="13" t="s">
        <v>31</v>
      </c>
      <c r="AX129" s="13" t="s">
        <v>73</v>
      </c>
      <c r="AY129" s="161" t="s">
        <v>148</v>
      </c>
    </row>
    <row r="130" spans="1:65" s="13" customFormat="1" ht="10.199999999999999">
      <c r="B130" s="159"/>
      <c r="D130" s="160" t="s">
        <v>156</v>
      </c>
      <c r="E130" s="161" t="s">
        <v>1</v>
      </c>
      <c r="F130" s="162" t="s">
        <v>1092</v>
      </c>
      <c r="H130" s="163">
        <v>9.5</v>
      </c>
      <c r="I130" s="164"/>
      <c r="L130" s="159"/>
      <c r="M130" s="165"/>
      <c r="N130" s="166"/>
      <c r="O130" s="166"/>
      <c r="P130" s="166"/>
      <c r="Q130" s="166"/>
      <c r="R130" s="166"/>
      <c r="S130" s="166"/>
      <c r="T130" s="167"/>
      <c r="AT130" s="161" t="s">
        <v>156</v>
      </c>
      <c r="AU130" s="161" t="s">
        <v>83</v>
      </c>
      <c r="AV130" s="13" t="s">
        <v>83</v>
      </c>
      <c r="AW130" s="13" t="s">
        <v>31</v>
      </c>
      <c r="AX130" s="13" t="s">
        <v>73</v>
      </c>
      <c r="AY130" s="161" t="s">
        <v>148</v>
      </c>
    </row>
    <row r="131" spans="1:65" s="13" customFormat="1" ht="10.199999999999999">
      <c r="B131" s="159"/>
      <c r="D131" s="160" t="s">
        <v>156</v>
      </c>
      <c r="E131" s="161" t="s">
        <v>1</v>
      </c>
      <c r="F131" s="162" t="s">
        <v>1093</v>
      </c>
      <c r="H131" s="163">
        <v>2.5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83</v>
      </c>
      <c r="AV131" s="13" t="s">
        <v>83</v>
      </c>
      <c r="AW131" s="13" t="s">
        <v>31</v>
      </c>
      <c r="AX131" s="13" t="s">
        <v>73</v>
      </c>
      <c r="AY131" s="161" t="s">
        <v>148</v>
      </c>
    </row>
    <row r="132" spans="1:65" s="13" customFormat="1" ht="10.199999999999999">
      <c r="B132" s="159"/>
      <c r="D132" s="160" t="s">
        <v>156</v>
      </c>
      <c r="E132" s="161" t="s">
        <v>1</v>
      </c>
      <c r="F132" s="162" t="s">
        <v>1094</v>
      </c>
      <c r="H132" s="163">
        <v>20.25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156</v>
      </c>
      <c r="AU132" s="161" t="s">
        <v>83</v>
      </c>
      <c r="AV132" s="13" t="s">
        <v>83</v>
      </c>
      <c r="AW132" s="13" t="s">
        <v>31</v>
      </c>
      <c r="AX132" s="13" t="s">
        <v>73</v>
      </c>
      <c r="AY132" s="161" t="s">
        <v>148</v>
      </c>
    </row>
    <row r="133" spans="1:65" s="13" customFormat="1" ht="10.199999999999999">
      <c r="B133" s="159"/>
      <c r="D133" s="160" t="s">
        <v>156</v>
      </c>
      <c r="E133" s="161" t="s">
        <v>1</v>
      </c>
      <c r="F133" s="162" t="s">
        <v>1095</v>
      </c>
      <c r="H133" s="163">
        <v>2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156</v>
      </c>
      <c r="AU133" s="161" t="s">
        <v>83</v>
      </c>
      <c r="AV133" s="13" t="s">
        <v>83</v>
      </c>
      <c r="AW133" s="13" t="s">
        <v>31</v>
      </c>
      <c r="AX133" s="13" t="s">
        <v>73</v>
      </c>
      <c r="AY133" s="161" t="s">
        <v>148</v>
      </c>
    </row>
    <row r="134" spans="1:65" s="13" customFormat="1" ht="10.199999999999999">
      <c r="B134" s="159"/>
      <c r="D134" s="160" t="s">
        <v>156</v>
      </c>
      <c r="E134" s="161" t="s">
        <v>1</v>
      </c>
      <c r="F134" s="162" t="s">
        <v>1095</v>
      </c>
      <c r="H134" s="163">
        <v>2</v>
      </c>
      <c r="I134" s="164"/>
      <c r="L134" s="159"/>
      <c r="M134" s="165"/>
      <c r="N134" s="166"/>
      <c r="O134" s="166"/>
      <c r="P134" s="166"/>
      <c r="Q134" s="166"/>
      <c r="R134" s="166"/>
      <c r="S134" s="166"/>
      <c r="T134" s="167"/>
      <c r="AT134" s="161" t="s">
        <v>156</v>
      </c>
      <c r="AU134" s="161" t="s">
        <v>83</v>
      </c>
      <c r="AV134" s="13" t="s">
        <v>83</v>
      </c>
      <c r="AW134" s="13" t="s">
        <v>31</v>
      </c>
      <c r="AX134" s="13" t="s">
        <v>73</v>
      </c>
      <c r="AY134" s="161" t="s">
        <v>148</v>
      </c>
    </row>
    <row r="135" spans="1:65" s="14" customFormat="1" ht="10.199999999999999">
      <c r="B135" s="168"/>
      <c r="D135" s="160" t="s">
        <v>156</v>
      </c>
      <c r="E135" s="169" t="s">
        <v>1</v>
      </c>
      <c r="F135" s="170" t="s">
        <v>182</v>
      </c>
      <c r="H135" s="171">
        <v>238.85</v>
      </c>
      <c r="I135" s="172"/>
      <c r="L135" s="168"/>
      <c r="M135" s="173"/>
      <c r="N135" s="174"/>
      <c r="O135" s="174"/>
      <c r="P135" s="174"/>
      <c r="Q135" s="174"/>
      <c r="R135" s="174"/>
      <c r="S135" s="174"/>
      <c r="T135" s="175"/>
      <c r="AT135" s="169" t="s">
        <v>156</v>
      </c>
      <c r="AU135" s="169" t="s">
        <v>83</v>
      </c>
      <c r="AV135" s="14" t="s">
        <v>154</v>
      </c>
      <c r="AW135" s="14" t="s">
        <v>31</v>
      </c>
      <c r="AX135" s="14" t="s">
        <v>81</v>
      </c>
      <c r="AY135" s="169" t="s">
        <v>148</v>
      </c>
    </row>
    <row r="136" spans="1:65" s="2" customFormat="1" ht="24.15" customHeight="1">
      <c r="A136" s="32"/>
      <c r="B136" s="144"/>
      <c r="C136" s="145" t="s">
        <v>83</v>
      </c>
      <c r="D136" s="145" t="s">
        <v>150</v>
      </c>
      <c r="E136" s="146" t="s">
        <v>1096</v>
      </c>
      <c r="F136" s="147" t="s">
        <v>1097</v>
      </c>
      <c r="G136" s="148" t="s">
        <v>205</v>
      </c>
      <c r="H136" s="149">
        <v>238.85</v>
      </c>
      <c r="I136" s="150"/>
      <c r="J136" s="151">
        <f>ROUND(I136*H136,2)</f>
        <v>0</v>
      </c>
      <c r="K136" s="152"/>
      <c r="L136" s="33"/>
      <c r="M136" s="153" t="s">
        <v>1</v>
      </c>
      <c r="N136" s="154" t="s">
        <v>38</v>
      </c>
      <c r="O136" s="58"/>
      <c r="P136" s="155">
        <f>O136*H136</f>
        <v>0</v>
      </c>
      <c r="Q136" s="155">
        <v>0</v>
      </c>
      <c r="R136" s="155">
        <f>Q136*H136</f>
        <v>0</v>
      </c>
      <c r="S136" s="155">
        <v>0.32500000000000001</v>
      </c>
      <c r="T136" s="156">
        <f>S136*H136</f>
        <v>77.626249999999999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7" t="s">
        <v>154</v>
      </c>
      <c r="AT136" s="157" t="s">
        <v>150</v>
      </c>
      <c r="AU136" s="157" t="s">
        <v>83</v>
      </c>
      <c r="AY136" s="17" t="s">
        <v>148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7" t="s">
        <v>81</v>
      </c>
      <c r="BK136" s="158">
        <f>ROUND(I136*H136,2)</f>
        <v>0</v>
      </c>
      <c r="BL136" s="17" t="s">
        <v>154</v>
      </c>
      <c r="BM136" s="157" t="s">
        <v>1098</v>
      </c>
    </row>
    <row r="137" spans="1:65" s="13" customFormat="1" ht="10.199999999999999">
      <c r="B137" s="159"/>
      <c r="D137" s="160" t="s">
        <v>156</v>
      </c>
      <c r="E137" s="161" t="s">
        <v>1</v>
      </c>
      <c r="F137" s="162" t="s">
        <v>1088</v>
      </c>
      <c r="H137" s="163">
        <v>95</v>
      </c>
      <c r="I137" s="164"/>
      <c r="L137" s="159"/>
      <c r="M137" s="165"/>
      <c r="N137" s="166"/>
      <c r="O137" s="166"/>
      <c r="P137" s="166"/>
      <c r="Q137" s="166"/>
      <c r="R137" s="166"/>
      <c r="S137" s="166"/>
      <c r="T137" s="167"/>
      <c r="AT137" s="161" t="s">
        <v>156</v>
      </c>
      <c r="AU137" s="161" t="s">
        <v>83</v>
      </c>
      <c r="AV137" s="13" t="s">
        <v>83</v>
      </c>
      <c r="AW137" s="13" t="s">
        <v>31</v>
      </c>
      <c r="AX137" s="13" t="s">
        <v>73</v>
      </c>
      <c r="AY137" s="161" t="s">
        <v>148</v>
      </c>
    </row>
    <row r="138" spans="1:65" s="13" customFormat="1" ht="10.199999999999999">
      <c r="B138" s="159"/>
      <c r="D138" s="160" t="s">
        <v>156</v>
      </c>
      <c r="E138" s="161" t="s">
        <v>1</v>
      </c>
      <c r="F138" s="162" t="s">
        <v>1089</v>
      </c>
      <c r="H138" s="163">
        <v>40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156</v>
      </c>
      <c r="AU138" s="161" t="s">
        <v>83</v>
      </c>
      <c r="AV138" s="13" t="s">
        <v>83</v>
      </c>
      <c r="AW138" s="13" t="s">
        <v>31</v>
      </c>
      <c r="AX138" s="13" t="s">
        <v>73</v>
      </c>
      <c r="AY138" s="161" t="s">
        <v>148</v>
      </c>
    </row>
    <row r="139" spans="1:65" s="13" customFormat="1" ht="10.199999999999999">
      <c r="B139" s="159"/>
      <c r="D139" s="160" t="s">
        <v>156</v>
      </c>
      <c r="E139" s="161" t="s">
        <v>1</v>
      </c>
      <c r="F139" s="162" t="s">
        <v>1090</v>
      </c>
      <c r="H139" s="163">
        <v>17.600000000000001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156</v>
      </c>
      <c r="AU139" s="161" t="s">
        <v>83</v>
      </c>
      <c r="AV139" s="13" t="s">
        <v>83</v>
      </c>
      <c r="AW139" s="13" t="s">
        <v>31</v>
      </c>
      <c r="AX139" s="13" t="s">
        <v>73</v>
      </c>
      <c r="AY139" s="161" t="s">
        <v>148</v>
      </c>
    </row>
    <row r="140" spans="1:65" s="13" customFormat="1" ht="10.199999999999999">
      <c r="B140" s="159"/>
      <c r="D140" s="160" t="s">
        <v>156</v>
      </c>
      <c r="E140" s="161" t="s">
        <v>1</v>
      </c>
      <c r="F140" s="162" t="s">
        <v>1091</v>
      </c>
      <c r="H140" s="163">
        <v>50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156</v>
      </c>
      <c r="AU140" s="161" t="s">
        <v>83</v>
      </c>
      <c r="AV140" s="13" t="s">
        <v>83</v>
      </c>
      <c r="AW140" s="13" t="s">
        <v>31</v>
      </c>
      <c r="AX140" s="13" t="s">
        <v>73</v>
      </c>
      <c r="AY140" s="161" t="s">
        <v>148</v>
      </c>
    </row>
    <row r="141" spans="1:65" s="13" customFormat="1" ht="10.199999999999999">
      <c r="B141" s="159"/>
      <c r="D141" s="160" t="s">
        <v>156</v>
      </c>
      <c r="E141" s="161" t="s">
        <v>1</v>
      </c>
      <c r="F141" s="162" t="s">
        <v>1092</v>
      </c>
      <c r="H141" s="163">
        <v>9.5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156</v>
      </c>
      <c r="AU141" s="161" t="s">
        <v>83</v>
      </c>
      <c r="AV141" s="13" t="s">
        <v>83</v>
      </c>
      <c r="AW141" s="13" t="s">
        <v>31</v>
      </c>
      <c r="AX141" s="13" t="s">
        <v>73</v>
      </c>
      <c r="AY141" s="161" t="s">
        <v>148</v>
      </c>
    </row>
    <row r="142" spans="1:65" s="13" customFormat="1" ht="10.199999999999999">
      <c r="B142" s="159"/>
      <c r="D142" s="160" t="s">
        <v>156</v>
      </c>
      <c r="E142" s="161" t="s">
        <v>1</v>
      </c>
      <c r="F142" s="162" t="s">
        <v>1093</v>
      </c>
      <c r="H142" s="163">
        <v>2.5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156</v>
      </c>
      <c r="AU142" s="161" t="s">
        <v>83</v>
      </c>
      <c r="AV142" s="13" t="s">
        <v>83</v>
      </c>
      <c r="AW142" s="13" t="s">
        <v>31</v>
      </c>
      <c r="AX142" s="13" t="s">
        <v>73</v>
      </c>
      <c r="AY142" s="161" t="s">
        <v>148</v>
      </c>
    </row>
    <row r="143" spans="1:65" s="13" customFormat="1" ht="10.199999999999999">
      <c r="B143" s="159"/>
      <c r="D143" s="160" t="s">
        <v>156</v>
      </c>
      <c r="E143" s="161" t="s">
        <v>1</v>
      </c>
      <c r="F143" s="162" t="s">
        <v>1094</v>
      </c>
      <c r="H143" s="163">
        <v>20.25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156</v>
      </c>
      <c r="AU143" s="161" t="s">
        <v>83</v>
      </c>
      <c r="AV143" s="13" t="s">
        <v>83</v>
      </c>
      <c r="AW143" s="13" t="s">
        <v>31</v>
      </c>
      <c r="AX143" s="13" t="s">
        <v>73</v>
      </c>
      <c r="AY143" s="161" t="s">
        <v>148</v>
      </c>
    </row>
    <row r="144" spans="1:65" s="13" customFormat="1" ht="10.199999999999999">
      <c r="B144" s="159"/>
      <c r="D144" s="160" t="s">
        <v>156</v>
      </c>
      <c r="E144" s="161" t="s">
        <v>1</v>
      </c>
      <c r="F144" s="162" t="s">
        <v>1095</v>
      </c>
      <c r="H144" s="163">
        <v>2</v>
      </c>
      <c r="I144" s="164"/>
      <c r="L144" s="159"/>
      <c r="M144" s="165"/>
      <c r="N144" s="166"/>
      <c r="O144" s="166"/>
      <c r="P144" s="166"/>
      <c r="Q144" s="166"/>
      <c r="R144" s="166"/>
      <c r="S144" s="166"/>
      <c r="T144" s="167"/>
      <c r="AT144" s="161" t="s">
        <v>156</v>
      </c>
      <c r="AU144" s="161" t="s">
        <v>83</v>
      </c>
      <c r="AV144" s="13" t="s">
        <v>83</v>
      </c>
      <c r="AW144" s="13" t="s">
        <v>31</v>
      </c>
      <c r="AX144" s="13" t="s">
        <v>73</v>
      </c>
      <c r="AY144" s="161" t="s">
        <v>148</v>
      </c>
    </row>
    <row r="145" spans="1:65" s="13" customFormat="1" ht="10.199999999999999">
      <c r="B145" s="159"/>
      <c r="D145" s="160" t="s">
        <v>156</v>
      </c>
      <c r="E145" s="161" t="s">
        <v>1</v>
      </c>
      <c r="F145" s="162" t="s">
        <v>1095</v>
      </c>
      <c r="H145" s="163">
        <v>2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156</v>
      </c>
      <c r="AU145" s="161" t="s">
        <v>83</v>
      </c>
      <c r="AV145" s="13" t="s">
        <v>83</v>
      </c>
      <c r="AW145" s="13" t="s">
        <v>31</v>
      </c>
      <c r="AX145" s="13" t="s">
        <v>73</v>
      </c>
      <c r="AY145" s="161" t="s">
        <v>148</v>
      </c>
    </row>
    <row r="146" spans="1:65" s="14" customFormat="1" ht="10.199999999999999">
      <c r="B146" s="168"/>
      <c r="D146" s="160" t="s">
        <v>156</v>
      </c>
      <c r="E146" s="169" t="s">
        <v>1</v>
      </c>
      <c r="F146" s="170" t="s">
        <v>182</v>
      </c>
      <c r="H146" s="171">
        <v>238.85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156</v>
      </c>
      <c r="AU146" s="169" t="s">
        <v>83</v>
      </c>
      <c r="AV146" s="14" t="s">
        <v>154</v>
      </c>
      <c r="AW146" s="14" t="s">
        <v>31</v>
      </c>
      <c r="AX146" s="14" t="s">
        <v>81</v>
      </c>
      <c r="AY146" s="169" t="s">
        <v>148</v>
      </c>
    </row>
    <row r="147" spans="1:65" s="2" customFormat="1" ht="24.15" customHeight="1">
      <c r="A147" s="32"/>
      <c r="B147" s="144"/>
      <c r="C147" s="145" t="s">
        <v>162</v>
      </c>
      <c r="D147" s="145" t="s">
        <v>150</v>
      </c>
      <c r="E147" s="146" t="s">
        <v>556</v>
      </c>
      <c r="F147" s="147" t="s">
        <v>1099</v>
      </c>
      <c r="G147" s="148" t="s">
        <v>205</v>
      </c>
      <c r="H147" s="149">
        <v>238.85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0.22</v>
      </c>
      <c r="T147" s="156">
        <f>S147*H147</f>
        <v>52.546999999999997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154</v>
      </c>
      <c r="AT147" s="157" t="s">
        <v>150</v>
      </c>
      <c r="AU147" s="157" t="s">
        <v>83</v>
      </c>
      <c r="AY147" s="17" t="s">
        <v>148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154</v>
      </c>
      <c r="BM147" s="157" t="s">
        <v>1100</v>
      </c>
    </row>
    <row r="148" spans="1:65" s="13" customFormat="1" ht="10.199999999999999">
      <c r="B148" s="159"/>
      <c r="D148" s="160" t="s">
        <v>156</v>
      </c>
      <c r="E148" s="161" t="s">
        <v>1</v>
      </c>
      <c r="F148" s="162" t="s">
        <v>1088</v>
      </c>
      <c r="H148" s="163">
        <v>95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156</v>
      </c>
      <c r="AU148" s="161" t="s">
        <v>83</v>
      </c>
      <c r="AV148" s="13" t="s">
        <v>83</v>
      </c>
      <c r="AW148" s="13" t="s">
        <v>31</v>
      </c>
      <c r="AX148" s="13" t="s">
        <v>73</v>
      </c>
      <c r="AY148" s="161" t="s">
        <v>148</v>
      </c>
    </row>
    <row r="149" spans="1:65" s="13" customFormat="1" ht="10.199999999999999">
      <c r="B149" s="159"/>
      <c r="D149" s="160" t="s">
        <v>156</v>
      </c>
      <c r="E149" s="161" t="s">
        <v>1</v>
      </c>
      <c r="F149" s="162" t="s">
        <v>1089</v>
      </c>
      <c r="H149" s="163">
        <v>40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156</v>
      </c>
      <c r="AU149" s="161" t="s">
        <v>83</v>
      </c>
      <c r="AV149" s="13" t="s">
        <v>83</v>
      </c>
      <c r="AW149" s="13" t="s">
        <v>31</v>
      </c>
      <c r="AX149" s="13" t="s">
        <v>73</v>
      </c>
      <c r="AY149" s="161" t="s">
        <v>148</v>
      </c>
    </row>
    <row r="150" spans="1:65" s="13" customFormat="1" ht="10.199999999999999">
      <c r="B150" s="159"/>
      <c r="D150" s="160" t="s">
        <v>156</v>
      </c>
      <c r="E150" s="161" t="s">
        <v>1</v>
      </c>
      <c r="F150" s="162" t="s">
        <v>1090</v>
      </c>
      <c r="H150" s="163">
        <v>17.600000000000001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156</v>
      </c>
      <c r="AU150" s="161" t="s">
        <v>83</v>
      </c>
      <c r="AV150" s="13" t="s">
        <v>83</v>
      </c>
      <c r="AW150" s="13" t="s">
        <v>31</v>
      </c>
      <c r="AX150" s="13" t="s">
        <v>73</v>
      </c>
      <c r="AY150" s="161" t="s">
        <v>148</v>
      </c>
    </row>
    <row r="151" spans="1:65" s="13" customFormat="1" ht="10.199999999999999">
      <c r="B151" s="159"/>
      <c r="D151" s="160" t="s">
        <v>156</v>
      </c>
      <c r="E151" s="161" t="s">
        <v>1</v>
      </c>
      <c r="F151" s="162" t="s">
        <v>1091</v>
      </c>
      <c r="H151" s="163">
        <v>50</v>
      </c>
      <c r="I151" s="164"/>
      <c r="L151" s="159"/>
      <c r="M151" s="165"/>
      <c r="N151" s="166"/>
      <c r="O151" s="166"/>
      <c r="P151" s="166"/>
      <c r="Q151" s="166"/>
      <c r="R151" s="166"/>
      <c r="S151" s="166"/>
      <c r="T151" s="167"/>
      <c r="AT151" s="161" t="s">
        <v>156</v>
      </c>
      <c r="AU151" s="161" t="s">
        <v>83</v>
      </c>
      <c r="AV151" s="13" t="s">
        <v>83</v>
      </c>
      <c r="AW151" s="13" t="s">
        <v>31</v>
      </c>
      <c r="AX151" s="13" t="s">
        <v>73</v>
      </c>
      <c r="AY151" s="161" t="s">
        <v>148</v>
      </c>
    </row>
    <row r="152" spans="1:65" s="13" customFormat="1" ht="10.199999999999999">
      <c r="B152" s="159"/>
      <c r="D152" s="160" t="s">
        <v>156</v>
      </c>
      <c r="E152" s="161" t="s">
        <v>1</v>
      </c>
      <c r="F152" s="162" t="s">
        <v>1092</v>
      </c>
      <c r="H152" s="163">
        <v>9.5</v>
      </c>
      <c r="I152" s="164"/>
      <c r="L152" s="159"/>
      <c r="M152" s="165"/>
      <c r="N152" s="166"/>
      <c r="O152" s="166"/>
      <c r="P152" s="166"/>
      <c r="Q152" s="166"/>
      <c r="R152" s="166"/>
      <c r="S152" s="166"/>
      <c r="T152" s="167"/>
      <c r="AT152" s="161" t="s">
        <v>156</v>
      </c>
      <c r="AU152" s="161" t="s">
        <v>83</v>
      </c>
      <c r="AV152" s="13" t="s">
        <v>83</v>
      </c>
      <c r="AW152" s="13" t="s">
        <v>31</v>
      </c>
      <c r="AX152" s="13" t="s">
        <v>73</v>
      </c>
      <c r="AY152" s="161" t="s">
        <v>148</v>
      </c>
    </row>
    <row r="153" spans="1:65" s="13" customFormat="1" ht="10.199999999999999">
      <c r="B153" s="159"/>
      <c r="D153" s="160" t="s">
        <v>156</v>
      </c>
      <c r="E153" s="161" t="s">
        <v>1</v>
      </c>
      <c r="F153" s="162" t="s">
        <v>1093</v>
      </c>
      <c r="H153" s="163">
        <v>2.5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156</v>
      </c>
      <c r="AU153" s="161" t="s">
        <v>83</v>
      </c>
      <c r="AV153" s="13" t="s">
        <v>83</v>
      </c>
      <c r="AW153" s="13" t="s">
        <v>31</v>
      </c>
      <c r="AX153" s="13" t="s">
        <v>73</v>
      </c>
      <c r="AY153" s="161" t="s">
        <v>148</v>
      </c>
    </row>
    <row r="154" spans="1:65" s="13" customFormat="1" ht="10.199999999999999">
      <c r="B154" s="159"/>
      <c r="D154" s="160" t="s">
        <v>156</v>
      </c>
      <c r="E154" s="161" t="s">
        <v>1</v>
      </c>
      <c r="F154" s="162" t="s">
        <v>1094</v>
      </c>
      <c r="H154" s="163">
        <v>20.25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156</v>
      </c>
      <c r="AU154" s="161" t="s">
        <v>83</v>
      </c>
      <c r="AV154" s="13" t="s">
        <v>83</v>
      </c>
      <c r="AW154" s="13" t="s">
        <v>31</v>
      </c>
      <c r="AX154" s="13" t="s">
        <v>73</v>
      </c>
      <c r="AY154" s="161" t="s">
        <v>148</v>
      </c>
    </row>
    <row r="155" spans="1:65" s="13" customFormat="1" ht="10.199999999999999">
      <c r="B155" s="159"/>
      <c r="D155" s="160" t="s">
        <v>156</v>
      </c>
      <c r="E155" s="161" t="s">
        <v>1</v>
      </c>
      <c r="F155" s="162" t="s">
        <v>1095</v>
      </c>
      <c r="H155" s="163">
        <v>2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156</v>
      </c>
      <c r="AU155" s="161" t="s">
        <v>83</v>
      </c>
      <c r="AV155" s="13" t="s">
        <v>83</v>
      </c>
      <c r="AW155" s="13" t="s">
        <v>31</v>
      </c>
      <c r="AX155" s="13" t="s">
        <v>73</v>
      </c>
      <c r="AY155" s="161" t="s">
        <v>148</v>
      </c>
    </row>
    <row r="156" spans="1:65" s="13" customFormat="1" ht="10.199999999999999">
      <c r="B156" s="159"/>
      <c r="D156" s="160" t="s">
        <v>156</v>
      </c>
      <c r="E156" s="161" t="s">
        <v>1</v>
      </c>
      <c r="F156" s="162" t="s">
        <v>1095</v>
      </c>
      <c r="H156" s="163">
        <v>2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156</v>
      </c>
      <c r="AU156" s="161" t="s">
        <v>83</v>
      </c>
      <c r="AV156" s="13" t="s">
        <v>83</v>
      </c>
      <c r="AW156" s="13" t="s">
        <v>31</v>
      </c>
      <c r="AX156" s="13" t="s">
        <v>73</v>
      </c>
      <c r="AY156" s="161" t="s">
        <v>148</v>
      </c>
    </row>
    <row r="157" spans="1:65" s="14" customFormat="1" ht="10.199999999999999">
      <c r="B157" s="168"/>
      <c r="D157" s="160" t="s">
        <v>156</v>
      </c>
      <c r="E157" s="169" t="s">
        <v>1</v>
      </c>
      <c r="F157" s="170" t="s">
        <v>182</v>
      </c>
      <c r="H157" s="171">
        <v>238.85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156</v>
      </c>
      <c r="AU157" s="169" t="s">
        <v>83</v>
      </c>
      <c r="AV157" s="14" t="s">
        <v>154</v>
      </c>
      <c r="AW157" s="14" t="s">
        <v>31</v>
      </c>
      <c r="AX157" s="14" t="s">
        <v>81</v>
      </c>
      <c r="AY157" s="169" t="s">
        <v>148</v>
      </c>
    </row>
    <row r="158" spans="1:65" s="2" customFormat="1" ht="24.15" customHeight="1">
      <c r="A158" s="32"/>
      <c r="B158" s="144"/>
      <c r="C158" s="145" t="s">
        <v>154</v>
      </c>
      <c r="D158" s="145" t="s">
        <v>150</v>
      </c>
      <c r="E158" s="146" t="s">
        <v>1101</v>
      </c>
      <c r="F158" s="147" t="s">
        <v>1102</v>
      </c>
      <c r="G158" s="148" t="s">
        <v>205</v>
      </c>
      <c r="H158" s="149">
        <v>238.85</v>
      </c>
      <c r="I158" s="150"/>
      <c r="J158" s="151">
        <f>ROUND(I158*H158,2)</f>
        <v>0</v>
      </c>
      <c r="K158" s="152"/>
      <c r="L158" s="33"/>
      <c r="M158" s="153" t="s">
        <v>1</v>
      </c>
      <c r="N158" s="154" t="s">
        <v>38</v>
      </c>
      <c r="O158" s="58"/>
      <c r="P158" s="155">
        <f>O158*H158</f>
        <v>0</v>
      </c>
      <c r="Q158" s="155">
        <v>3.0000000000000001E-5</v>
      </c>
      <c r="R158" s="155">
        <f>Q158*H158</f>
        <v>7.1655E-3</v>
      </c>
      <c r="S158" s="155">
        <v>9.1999999999999998E-2</v>
      </c>
      <c r="T158" s="156">
        <f>S158*H158</f>
        <v>21.9742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7" t="s">
        <v>154</v>
      </c>
      <c r="AT158" s="157" t="s">
        <v>150</v>
      </c>
      <c r="AU158" s="157" t="s">
        <v>83</v>
      </c>
      <c r="AY158" s="17" t="s">
        <v>148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7" t="s">
        <v>81</v>
      </c>
      <c r="BK158" s="158">
        <f>ROUND(I158*H158,2)</f>
        <v>0</v>
      </c>
      <c r="BL158" s="17" t="s">
        <v>154</v>
      </c>
      <c r="BM158" s="157" t="s">
        <v>1103</v>
      </c>
    </row>
    <row r="159" spans="1:65" s="13" customFormat="1" ht="10.199999999999999">
      <c r="B159" s="159"/>
      <c r="D159" s="160" t="s">
        <v>156</v>
      </c>
      <c r="E159" s="161" t="s">
        <v>1</v>
      </c>
      <c r="F159" s="162" t="s">
        <v>1088</v>
      </c>
      <c r="H159" s="163">
        <v>95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156</v>
      </c>
      <c r="AU159" s="161" t="s">
        <v>83</v>
      </c>
      <c r="AV159" s="13" t="s">
        <v>83</v>
      </c>
      <c r="AW159" s="13" t="s">
        <v>31</v>
      </c>
      <c r="AX159" s="13" t="s">
        <v>73</v>
      </c>
      <c r="AY159" s="161" t="s">
        <v>148</v>
      </c>
    </row>
    <row r="160" spans="1:65" s="13" customFormat="1" ht="10.199999999999999">
      <c r="B160" s="159"/>
      <c r="D160" s="160" t="s">
        <v>156</v>
      </c>
      <c r="E160" s="161" t="s">
        <v>1</v>
      </c>
      <c r="F160" s="162" t="s">
        <v>1089</v>
      </c>
      <c r="H160" s="163">
        <v>40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156</v>
      </c>
      <c r="AU160" s="161" t="s">
        <v>83</v>
      </c>
      <c r="AV160" s="13" t="s">
        <v>83</v>
      </c>
      <c r="AW160" s="13" t="s">
        <v>31</v>
      </c>
      <c r="AX160" s="13" t="s">
        <v>73</v>
      </c>
      <c r="AY160" s="161" t="s">
        <v>148</v>
      </c>
    </row>
    <row r="161" spans="1:65" s="13" customFormat="1" ht="10.199999999999999">
      <c r="B161" s="159"/>
      <c r="D161" s="160" t="s">
        <v>156</v>
      </c>
      <c r="E161" s="161" t="s">
        <v>1</v>
      </c>
      <c r="F161" s="162" t="s">
        <v>1090</v>
      </c>
      <c r="H161" s="163">
        <v>17.600000000000001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156</v>
      </c>
      <c r="AU161" s="161" t="s">
        <v>83</v>
      </c>
      <c r="AV161" s="13" t="s">
        <v>83</v>
      </c>
      <c r="AW161" s="13" t="s">
        <v>31</v>
      </c>
      <c r="AX161" s="13" t="s">
        <v>73</v>
      </c>
      <c r="AY161" s="161" t="s">
        <v>148</v>
      </c>
    </row>
    <row r="162" spans="1:65" s="13" customFormat="1" ht="10.199999999999999">
      <c r="B162" s="159"/>
      <c r="D162" s="160" t="s">
        <v>156</v>
      </c>
      <c r="E162" s="161" t="s">
        <v>1</v>
      </c>
      <c r="F162" s="162" t="s">
        <v>1091</v>
      </c>
      <c r="H162" s="163">
        <v>50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156</v>
      </c>
      <c r="AU162" s="161" t="s">
        <v>83</v>
      </c>
      <c r="AV162" s="13" t="s">
        <v>83</v>
      </c>
      <c r="AW162" s="13" t="s">
        <v>31</v>
      </c>
      <c r="AX162" s="13" t="s">
        <v>73</v>
      </c>
      <c r="AY162" s="161" t="s">
        <v>148</v>
      </c>
    </row>
    <row r="163" spans="1:65" s="13" customFormat="1" ht="10.199999999999999">
      <c r="B163" s="159"/>
      <c r="D163" s="160" t="s">
        <v>156</v>
      </c>
      <c r="E163" s="161" t="s">
        <v>1</v>
      </c>
      <c r="F163" s="162" t="s">
        <v>1092</v>
      </c>
      <c r="H163" s="163">
        <v>9.5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156</v>
      </c>
      <c r="AU163" s="161" t="s">
        <v>83</v>
      </c>
      <c r="AV163" s="13" t="s">
        <v>83</v>
      </c>
      <c r="AW163" s="13" t="s">
        <v>31</v>
      </c>
      <c r="AX163" s="13" t="s">
        <v>73</v>
      </c>
      <c r="AY163" s="161" t="s">
        <v>148</v>
      </c>
    </row>
    <row r="164" spans="1:65" s="13" customFormat="1" ht="10.199999999999999">
      <c r="B164" s="159"/>
      <c r="D164" s="160" t="s">
        <v>156</v>
      </c>
      <c r="E164" s="161" t="s">
        <v>1</v>
      </c>
      <c r="F164" s="162" t="s">
        <v>1093</v>
      </c>
      <c r="H164" s="163">
        <v>2.5</v>
      </c>
      <c r="I164" s="164"/>
      <c r="L164" s="159"/>
      <c r="M164" s="165"/>
      <c r="N164" s="166"/>
      <c r="O164" s="166"/>
      <c r="P164" s="166"/>
      <c r="Q164" s="166"/>
      <c r="R164" s="166"/>
      <c r="S164" s="166"/>
      <c r="T164" s="167"/>
      <c r="AT164" s="161" t="s">
        <v>156</v>
      </c>
      <c r="AU164" s="161" t="s">
        <v>83</v>
      </c>
      <c r="AV164" s="13" t="s">
        <v>83</v>
      </c>
      <c r="AW164" s="13" t="s">
        <v>31</v>
      </c>
      <c r="AX164" s="13" t="s">
        <v>73</v>
      </c>
      <c r="AY164" s="161" t="s">
        <v>148</v>
      </c>
    </row>
    <row r="165" spans="1:65" s="13" customFormat="1" ht="10.199999999999999">
      <c r="B165" s="159"/>
      <c r="D165" s="160" t="s">
        <v>156</v>
      </c>
      <c r="E165" s="161" t="s">
        <v>1</v>
      </c>
      <c r="F165" s="162" t="s">
        <v>1094</v>
      </c>
      <c r="H165" s="163">
        <v>20.25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156</v>
      </c>
      <c r="AU165" s="161" t="s">
        <v>83</v>
      </c>
      <c r="AV165" s="13" t="s">
        <v>83</v>
      </c>
      <c r="AW165" s="13" t="s">
        <v>31</v>
      </c>
      <c r="AX165" s="13" t="s">
        <v>73</v>
      </c>
      <c r="AY165" s="161" t="s">
        <v>148</v>
      </c>
    </row>
    <row r="166" spans="1:65" s="13" customFormat="1" ht="10.199999999999999">
      <c r="B166" s="159"/>
      <c r="D166" s="160" t="s">
        <v>156</v>
      </c>
      <c r="E166" s="161" t="s">
        <v>1</v>
      </c>
      <c r="F166" s="162" t="s">
        <v>1095</v>
      </c>
      <c r="H166" s="163">
        <v>2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156</v>
      </c>
      <c r="AU166" s="161" t="s">
        <v>83</v>
      </c>
      <c r="AV166" s="13" t="s">
        <v>83</v>
      </c>
      <c r="AW166" s="13" t="s">
        <v>31</v>
      </c>
      <c r="AX166" s="13" t="s">
        <v>73</v>
      </c>
      <c r="AY166" s="161" t="s">
        <v>148</v>
      </c>
    </row>
    <row r="167" spans="1:65" s="13" customFormat="1" ht="10.199999999999999">
      <c r="B167" s="159"/>
      <c r="D167" s="160" t="s">
        <v>156</v>
      </c>
      <c r="E167" s="161" t="s">
        <v>1</v>
      </c>
      <c r="F167" s="162" t="s">
        <v>1095</v>
      </c>
      <c r="H167" s="163">
        <v>2</v>
      </c>
      <c r="I167" s="164"/>
      <c r="L167" s="159"/>
      <c r="M167" s="165"/>
      <c r="N167" s="166"/>
      <c r="O167" s="166"/>
      <c r="P167" s="166"/>
      <c r="Q167" s="166"/>
      <c r="R167" s="166"/>
      <c r="S167" s="166"/>
      <c r="T167" s="167"/>
      <c r="AT167" s="161" t="s">
        <v>156</v>
      </c>
      <c r="AU167" s="161" t="s">
        <v>83</v>
      </c>
      <c r="AV167" s="13" t="s">
        <v>83</v>
      </c>
      <c r="AW167" s="13" t="s">
        <v>31</v>
      </c>
      <c r="AX167" s="13" t="s">
        <v>73</v>
      </c>
      <c r="AY167" s="161" t="s">
        <v>148</v>
      </c>
    </row>
    <row r="168" spans="1:65" s="14" customFormat="1" ht="10.199999999999999">
      <c r="B168" s="168"/>
      <c r="D168" s="160" t="s">
        <v>156</v>
      </c>
      <c r="E168" s="169" t="s">
        <v>1</v>
      </c>
      <c r="F168" s="170" t="s">
        <v>182</v>
      </c>
      <c r="H168" s="171">
        <v>238.85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69" t="s">
        <v>156</v>
      </c>
      <c r="AU168" s="169" t="s">
        <v>83</v>
      </c>
      <c r="AV168" s="14" t="s">
        <v>154</v>
      </c>
      <c r="AW168" s="14" t="s">
        <v>31</v>
      </c>
      <c r="AX168" s="14" t="s">
        <v>81</v>
      </c>
      <c r="AY168" s="169" t="s">
        <v>148</v>
      </c>
    </row>
    <row r="169" spans="1:65" s="2" customFormat="1" ht="37.799999999999997" customHeight="1">
      <c r="A169" s="32"/>
      <c r="B169" s="144"/>
      <c r="C169" s="145" t="s">
        <v>202</v>
      </c>
      <c r="D169" s="145" t="s">
        <v>150</v>
      </c>
      <c r="E169" s="146" t="s">
        <v>580</v>
      </c>
      <c r="F169" s="147" t="s">
        <v>581</v>
      </c>
      <c r="G169" s="148" t="s">
        <v>165</v>
      </c>
      <c r="H169" s="149">
        <v>18.538</v>
      </c>
      <c r="I169" s="150"/>
      <c r="J169" s="151">
        <f>ROUND(I169*H169,2)</f>
        <v>0</v>
      </c>
      <c r="K169" s="152"/>
      <c r="L169" s="33"/>
      <c r="M169" s="153" t="s">
        <v>1</v>
      </c>
      <c r="N169" s="154" t="s">
        <v>38</v>
      </c>
      <c r="O169" s="58"/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7" t="s">
        <v>154</v>
      </c>
      <c r="AT169" s="157" t="s">
        <v>150</v>
      </c>
      <c r="AU169" s="157" t="s">
        <v>83</v>
      </c>
      <c r="AY169" s="17" t="s">
        <v>148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7" t="s">
        <v>81</v>
      </c>
      <c r="BK169" s="158">
        <f>ROUND(I169*H169,2)</f>
        <v>0</v>
      </c>
      <c r="BL169" s="17" t="s">
        <v>154</v>
      </c>
      <c r="BM169" s="157" t="s">
        <v>1104</v>
      </c>
    </row>
    <row r="170" spans="1:65" s="13" customFormat="1" ht="10.199999999999999">
      <c r="B170" s="159"/>
      <c r="D170" s="160" t="s">
        <v>156</v>
      </c>
      <c r="E170" s="161" t="s">
        <v>1</v>
      </c>
      <c r="F170" s="162" t="s">
        <v>1105</v>
      </c>
      <c r="H170" s="163">
        <v>1.2320000000000002</v>
      </c>
      <c r="I170" s="164"/>
      <c r="L170" s="159"/>
      <c r="M170" s="165"/>
      <c r="N170" s="166"/>
      <c r="O170" s="166"/>
      <c r="P170" s="166"/>
      <c r="Q170" s="166"/>
      <c r="R170" s="166"/>
      <c r="S170" s="166"/>
      <c r="T170" s="167"/>
      <c r="AT170" s="161" t="s">
        <v>156</v>
      </c>
      <c r="AU170" s="161" t="s">
        <v>83</v>
      </c>
      <c r="AV170" s="13" t="s">
        <v>83</v>
      </c>
      <c r="AW170" s="13" t="s">
        <v>31</v>
      </c>
      <c r="AX170" s="13" t="s">
        <v>73</v>
      </c>
      <c r="AY170" s="161" t="s">
        <v>148</v>
      </c>
    </row>
    <row r="171" spans="1:65" s="13" customFormat="1" ht="10.199999999999999">
      <c r="B171" s="159"/>
      <c r="D171" s="160" t="s">
        <v>156</v>
      </c>
      <c r="E171" s="161" t="s">
        <v>1</v>
      </c>
      <c r="F171" s="162" t="s">
        <v>1106</v>
      </c>
      <c r="H171" s="163">
        <v>0.81600000000000006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156</v>
      </c>
      <c r="AU171" s="161" t="s">
        <v>83</v>
      </c>
      <c r="AV171" s="13" t="s">
        <v>83</v>
      </c>
      <c r="AW171" s="13" t="s">
        <v>31</v>
      </c>
      <c r="AX171" s="13" t="s">
        <v>73</v>
      </c>
      <c r="AY171" s="161" t="s">
        <v>148</v>
      </c>
    </row>
    <row r="172" spans="1:65" s="13" customFormat="1" ht="10.199999999999999">
      <c r="B172" s="159"/>
      <c r="D172" s="160" t="s">
        <v>156</v>
      </c>
      <c r="E172" s="161" t="s">
        <v>1</v>
      </c>
      <c r="F172" s="162" t="s">
        <v>1107</v>
      </c>
      <c r="H172" s="163">
        <v>0.55999999999999994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156</v>
      </c>
      <c r="AU172" s="161" t="s">
        <v>83</v>
      </c>
      <c r="AV172" s="13" t="s">
        <v>83</v>
      </c>
      <c r="AW172" s="13" t="s">
        <v>31</v>
      </c>
      <c r="AX172" s="13" t="s">
        <v>73</v>
      </c>
      <c r="AY172" s="161" t="s">
        <v>148</v>
      </c>
    </row>
    <row r="173" spans="1:65" s="13" customFormat="1" ht="10.199999999999999">
      <c r="B173" s="159"/>
      <c r="D173" s="160" t="s">
        <v>156</v>
      </c>
      <c r="E173" s="161" t="s">
        <v>1</v>
      </c>
      <c r="F173" s="162" t="s">
        <v>1108</v>
      </c>
      <c r="H173" s="163">
        <v>0.5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156</v>
      </c>
      <c r="AU173" s="161" t="s">
        <v>83</v>
      </c>
      <c r="AV173" s="13" t="s">
        <v>83</v>
      </c>
      <c r="AW173" s="13" t="s">
        <v>31</v>
      </c>
      <c r="AX173" s="13" t="s">
        <v>73</v>
      </c>
      <c r="AY173" s="161" t="s">
        <v>148</v>
      </c>
    </row>
    <row r="174" spans="1:65" s="13" customFormat="1" ht="10.199999999999999">
      <c r="B174" s="159"/>
      <c r="D174" s="160" t="s">
        <v>156</v>
      </c>
      <c r="E174" s="161" t="s">
        <v>1</v>
      </c>
      <c r="F174" s="162" t="s">
        <v>1109</v>
      </c>
      <c r="H174" s="163">
        <v>0.70000000000000007</v>
      </c>
      <c r="I174" s="164"/>
      <c r="L174" s="159"/>
      <c r="M174" s="165"/>
      <c r="N174" s="166"/>
      <c r="O174" s="166"/>
      <c r="P174" s="166"/>
      <c r="Q174" s="166"/>
      <c r="R174" s="166"/>
      <c r="S174" s="166"/>
      <c r="T174" s="167"/>
      <c r="AT174" s="161" t="s">
        <v>156</v>
      </c>
      <c r="AU174" s="161" t="s">
        <v>83</v>
      </c>
      <c r="AV174" s="13" t="s">
        <v>83</v>
      </c>
      <c r="AW174" s="13" t="s">
        <v>31</v>
      </c>
      <c r="AX174" s="13" t="s">
        <v>73</v>
      </c>
      <c r="AY174" s="161" t="s">
        <v>148</v>
      </c>
    </row>
    <row r="175" spans="1:65" s="13" customFormat="1" ht="10.199999999999999">
      <c r="B175" s="159"/>
      <c r="D175" s="160" t="s">
        <v>156</v>
      </c>
      <c r="E175" s="161" t="s">
        <v>1</v>
      </c>
      <c r="F175" s="162" t="s">
        <v>1110</v>
      </c>
      <c r="H175" s="163">
        <v>0.60000000000000009</v>
      </c>
      <c r="I175" s="164"/>
      <c r="L175" s="159"/>
      <c r="M175" s="165"/>
      <c r="N175" s="166"/>
      <c r="O175" s="166"/>
      <c r="P175" s="166"/>
      <c r="Q175" s="166"/>
      <c r="R175" s="166"/>
      <c r="S175" s="166"/>
      <c r="T175" s="167"/>
      <c r="AT175" s="161" t="s">
        <v>156</v>
      </c>
      <c r="AU175" s="161" t="s">
        <v>83</v>
      </c>
      <c r="AV175" s="13" t="s">
        <v>83</v>
      </c>
      <c r="AW175" s="13" t="s">
        <v>31</v>
      </c>
      <c r="AX175" s="13" t="s">
        <v>73</v>
      </c>
      <c r="AY175" s="161" t="s">
        <v>148</v>
      </c>
    </row>
    <row r="176" spans="1:65" s="13" customFormat="1" ht="10.199999999999999">
      <c r="B176" s="159"/>
      <c r="D176" s="160" t="s">
        <v>156</v>
      </c>
      <c r="E176" s="161" t="s">
        <v>1</v>
      </c>
      <c r="F176" s="162" t="s">
        <v>1111</v>
      </c>
      <c r="H176" s="163">
        <v>5.7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156</v>
      </c>
      <c r="AU176" s="161" t="s">
        <v>83</v>
      </c>
      <c r="AV176" s="13" t="s">
        <v>83</v>
      </c>
      <c r="AW176" s="13" t="s">
        <v>31</v>
      </c>
      <c r="AX176" s="13" t="s">
        <v>73</v>
      </c>
      <c r="AY176" s="161" t="s">
        <v>148</v>
      </c>
    </row>
    <row r="177" spans="1:65" s="13" customFormat="1" ht="10.199999999999999">
      <c r="B177" s="159"/>
      <c r="D177" s="160" t="s">
        <v>156</v>
      </c>
      <c r="E177" s="161" t="s">
        <v>1</v>
      </c>
      <c r="F177" s="162" t="s">
        <v>1112</v>
      </c>
      <c r="H177" s="163">
        <v>7.41</v>
      </c>
      <c r="I177" s="164"/>
      <c r="L177" s="159"/>
      <c r="M177" s="165"/>
      <c r="N177" s="166"/>
      <c r="O177" s="166"/>
      <c r="P177" s="166"/>
      <c r="Q177" s="166"/>
      <c r="R177" s="166"/>
      <c r="S177" s="166"/>
      <c r="T177" s="167"/>
      <c r="AT177" s="161" t="s">
        <v>156</v>
      </c>
      <c r="AU177" s="161" t="s">
        <v>83</v>
      </c>
      <c r="AV177" s="13" t="s">
        <v>83</v>
      </c>
      <c r="AW177" s="13" t="s">
        <v>31</v>
      </c>
      <c r="AX177" s="13" t="s">
        <v>73</v>
      </c>
      <c r="AY177" s="161" t="s">
        <v>148</v>
      </c>
    </row>
    <row r="178" spans="1:65" s="13" customFormat="1" ht="10.199999999999999">
      <c r="B178" s="159"/>
      <c r="D178" s="160" t="s">
        <v>156</v>
      </c>
      <c r="E178" s="161" t="s">
        <v>1</v>
      </c>
      <c r="F178" s="162" t="s">
        <v>1113</v>
      </c>
      <c r="H178" s="163">
        <v>1.02</v>
      </c>
      <c r="I178" s="164"/>
      <c r="L178" s="159"/>
      <c r="M178" s="165"/>
      <c r="N178" s="166"/>
      <c r="O178" s="166"/>
      <c r="P178" s="166"/>
      <c r="Q178" s="166"/>
      <c r="R178" s="166"/>
      <c r="S178" s="166"/>
      <c r="T178" s="167"/>
      <c r="AT178" s="161" t="s">
        <v>156</v>
      </c>
      <c r="AU178" s="161" t="s">
        <v>83</v>
      </c>
      <c r="AV178" s="13" t="s">
        <v>83</v>
      </c>
      <c r="AW178" s="13" t="s">
        <v>31</v>
      </c>
      <c r="AX178" s="13" t="s">
        <v>73</v>
      </c>
      <c r="AY178" s="161" t="s">
        <v>148</v>
      </c>
    </row>
    <row r="179" spans="1:65" s="14" customFormat="1" ht="10.199999999999999">
      <c r="B179" s="168"/>
      <c r="D179" s="160" t="s">
        <v>156</v>
      </c>
      <c r="E179" s="169" t="s">
        <v>1</v>
      </c>
      <c r="F179" s="170" t="s">
        <v>182</v>
      </c>
      <c r="H179" s="171">
        <v>18.538</v>
      </c>
      <c r="I179" s="172"/>
      <c r="L179" s="168"/>
      <c r="M179" s="173"/>
      <c r="N179" s="174"/>
      <c r="O179" s="174"/>
      <c r="P179" s="174"/>
      <c r="Q179" s="174"/>
      <c r="R179" s="174"/>
      <c r="S179" s="174"/>
      <c r="T179" s="175"/>
      <c r="AT179" s="169" t="s">
        <v>156</v>
      </c>
      <c r="AU179" s="169" t="s">
        <v>83</v>
      </c>
      <c r="AV179" s="14" t="s">
        <v>154</v>
      </c>
      <c r="AW179" s="14" t="s">
        <v>31</v>
      </c>
      <c r="AX179" s="14" t="s">
        <v>81</v>
      </c>
      <c r="AY179" s="169" t="s">
        <v>148</v>
      </c>
    </row>
    <row r="180" spans="1:65" s="2" customFormat="1" ht="33" customHeight="1">
      <c r="A180" s="32"/>
      <c r="B180" s="144"/>
      <c r="C180" s="145" t="s">
        <v>211</v>
      </c>
      <c r="D180" s="145" t="s">
        <v>150</v>
      </c>
      <c r="E180" s="146" t="s">
        <v>235</v>
      </c>
      <c r="F180" s="147" t="s">
        <v>236</v>
      </c>
      <c r="G180" s="148" t="s">
        <v>165</v>
      </c>
      <c r="H180" s="149">
        <v>18.538</v>
      </c>
      <c r="I180" s="150"/>
      <c r="J180" s="151">
        <f>ROUND(I180*H180,2)</f>
        <v>0</v>
      </c>
      <c r="K180" s="152"/>
      <c r="L180" s="33"/>
      <c r="M180" s="153" t="s">
        <v>1</v>
      </c>
      <c r="N180" s="154" t="s">
        <v>38</v>
      </c>
      <c r="O180" s="58"/>
      <c r="P180" s="155">
        <f>O180*H180</f>
        <v>0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7" t="s">
        <v>154</v>
      </c>
      <c r="AT180" s="157" t="s">
        <v>150</v>
      </c>
      <c r="AU180" s="157" t="s">
        <v>83</v>
      </c>
      <c r="AY180" s="17" t="s">
        <v>148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7" t="s">
        <v>81</v>
      </c>
      <c r="BK180" s="158">
        <f>ROUND(I180*H180,2)</f>
        <v>0</v>
      </c>
      <c r="BL180" s="17" t="s">
        <v>154</v>
      </c>
      <c r="BM180" s="157" t="s">
        <v>1114</v>
      </c>
    </row>
    <row r="181" spans="1:65" s="2" customFormat="1" ht="37.799999999999997" customHeight="1">
      <c r="A181" s="32"/>
      <c r="B181" s="144"/>
      <c r="C181" s="145" t="s">
        <v>226</v>
      </c>
      <c r="D181" s="145" t="s">
        <v>150</v>
      </c>
      <c r="E181" s="146" t="s">
        <v>242</v>
      </c>
      <c r="F181" s="147" t="s">
        <v>243</v>
      </c>
      <c r="G181" s="148" t="s">
        <v>165</v>
      </c>
      <c r="H181" s="149">
        <v>370.76</v>
      </c>
      <c r="I181" s="150"/>
      <c r="J181" s="151">
        <f>ROUND(I181*H181,2)</f>
        <v>0</v>
      </c>
      <c r="K181" s="152"/>
      <c r="L181" s="33"/>
      <c r="M181" s="153" t="s">
        <v>1</v>
      </c>
      <c r="N181" s="154" t="s">
        <v>38</v>
      </c>
      <c r="O181" s="58"/>
      <c r="P181" s="155">
        <f>O181*H181</f>
        <v>0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7" t="s">
        <v>154</v>
      </c>
      <c r="AT181" s="157" t="s">
        <v>150</v>
      </c>
      <c r="AU181" s="157" t="s">
        <v>83</v>
      </c>
      <c r="AY181" s="17" t="s">
        <v>148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7" t="s">
        <v>81</v>
      </c>
      <c r="BK181" s="158">
        <f>ROUND(I181*H181,2)</f>
        <v>0</v>
      </c>
      <c r="BL181" s="17" t="s">
        <v>154</v>
      </c>
      <c r="BM181" s="157" t="s">
        <v>1115</v>
      </c>
    </row>
    <row r="182" spans="1:65" s="13" customFormat="1" ht="10.199999999999999">
      <c r="B182" s="159"/>
      <c r="D182" s="160" t="s">
        <v>156</v>
      </c>
      <c r="F182" s="162" t="s">
        <v>1116</v>
      </c>
      <c r="H182" s="163">
        <v>370.76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156</v>
      </c>
      <c r="AU182" s="161" t="s">
        <v>83</v>
      </c>
      <c r="AV182" s="13" t="s">
        <v>83</v>
      </c>
      <c r="AW182" s="13" t="s">
        <v>3</v>
      </c>
      <c r="AX182" s="13" t="s">
        <v>81</v>
      </c>
      <c r="AY182" s="161" t="s">
        <v>148</v>
      </c>
    </row>
    <row r="183" spans="1:65" s="2" customFormat="1" ht="24.15" customHeight="1">
      <c r="A183" s="32"/>
      <c r="B183" s="144"/>
      <c r="C183" s="145" t="s">
        <v>230</v>
      </c>
      <c r="D183" s="145" t="s">
        <v>150</v>
      </c>
      <c r="E183" s="146" t="s">
        <v>247</v>
      </c>
      <c r="F183" s="147" t="s">
        <v>248</v>
      </c>
      <c r="G183" s="148" t="s">
        <v>165</v>
      </c>
      <c r="H183" s="149">
        <v>18.538</v>
      </c>
      <c r="I183" s="150"/>
      <c r="J183" s="151">
        <f>ROUND(I183*H183,2)</f>
        <v>0</v>
      </c>
      <c r="K183" s="152"/>
      <c r="L183" s="33"/>
      <c r="M183" s="153" t="s">
        <v>1</v>
      </c>
      <c r="N183" s="154" t="s">
        <v>38</v>
      </c>
      <c r="O183" s="58"/>
      <c r="P183" s="155">
        <f>O183*H183</f>
        <v>0</v>
      </c>
      <c r="Q183" s="155">
        <v>0</v>
      </c>
      <c r="R183" s="155">
        <f>Q183*H183</f>
        <v>0</v>
      </c>
      <c r="S183" s="155">
        <v>0</v>
      </c>
      <c r="T183" s="15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7" t="s">
        <v>154</v>
      </c>
      <c r="AT183" s="157" t="s">
        <v>150</v>
      </c>
      <c r="AU183" s="157" t="s">
        <v>83</v>
      </c>
      <c r="AY183" s="17" t="s">
        <v>148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7" t="s">
        <v>81</v>
      </c>
      <c r="BK183" s="158">
        <f>ROUND(I183*H183,2)</f>
        <v>0</v>
      </c>
      <c r="BL183" s="17" t="s">
        <v>154</v>
      </c>
      <c r="BM183" s="157" t="s">
        <v>1117</v>
      </c>
    </row>
    <row r="184" spans="1:65" s="2" customFormat="1" ht="24.15" customHeight="1">
      <c r="A184" s="32"/>
      <c r="B184" s="144"/>
      <c r="C184" s="145" t="s">
        <v>234</v>
      </c>
      <c r="D184" s="145" t="s">
        <v>150</v>
      </c>
      <c r="E184" s="146" t="s">
        <v>624</v>
      </c>
      <c r="F184" s="147" t="s">
        <v>625</v>
      </c>
      <c r="G184" s="148" t="s">
        <v>165</v>
      </c>
      <c r="H184" s="149">
        <v>18.538</v>
      </c>
      <c r="I184" s="150"/>
      <c r="J184" s="151">
        <f>ROUND(I184*H184,2)</f>
        <v>0</v>
      </c>
      <c r="K184" s="152"/>
      <c r="L184" s="33"/>
      <c r="M184" s="153" t="s">
        <v>1</v>
      </c>
      <c r="N184" s="154" t="s">
        <v>38</v>
      </c>
      <c r="O184" s="58"/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7" t="s">
        <v>154</v>
      </c>
      <c r="AT184" s="157" t="s">
        <v>150</v>
      </c>
      <c r="AU184" s="157" t="s">
        <v>83</v>
      </c>
      <c r="AY184" s="17" t="s">
        <v>148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7" t="s">
        <v>81</v>
      </c>
      <c r="BK184" s="158">
        <f>ROUND(I184*H184,2)</f>
        <v>0</v>
      </c>
      <c r="BL184" s="17" t="s">
        <v>154</v>
      </c>
      <c r="BM184" s="157" t="s">
        <v>1118</v>
      </c>
    </row>
    <row r="185" spans="1:65" s="13" customFormat="1" ht="10.199999999999999">
      <c r="B185" s="159"/>
      <c r="D185" s="160" t="s">
        <v>156</v>
      </c>
      <c r="E185" s="161" t="s">
        <v>1</v>
      </c>
      <c r="F185" s="162" t="s">
        <v>1105</v>
      </c>
      <c r="H185" s="163">
        <v>1.2320000000000002</v>
      </c>
      <c r="I185" s="164"/>
      <c r="L185" s="159"/>
      <c r="M185" s="165"/>
      <c r="N185" s="166"/>
      <c r="O185" s="166"/>
      <c r="P185" s="166"/>
      <c r="Q185" s="166"/>
      <c r="R185" s="166"/>
      <c r="S185" s="166"/>
      <c r="T185" s="167"/>
      <c r="AT185" s="161" t="s">
        <v>156</v>
      </c>
      <c r="AU185" s="161" t="s">
        <v>83</v>
      </c>
      <c r="AV185" s="13" t="s">
        <v>83</v>
      </c>
      <c r="AW185" s="13" t="s">
        <v>31</v>
      </c>
      <c r="AX185" s="13" t="s">
        <v>73</v>
      </c>
      <c r="AY185" s="161" t="s">
        <v>148</v>
      </c>
    </row>
    <row r="186" spans="1:65" s="13" customFormat="1" ht="10.199999999999999">
      <c r="B186" s="159"/>
      <c r="D186" s="160" t="s">
        <v>156</v>
      </c>
      <c r="E186" s="161" t="s">
        <v>1</v>
      </c>
      <c r="F186" s="162" t="s">
        <v>1106</v>
      </c>
      <c r="H186" s="163">
        <v>0.81600000000000006</v>
      </c>
      <c r="I186" s="164"/>
      <c r="L186" s="159"/>
      <c r="M186" s="165"/>
      <c r="N186" s="166"/>
      <c r="O186" s="166"/>
      <c r="P186" s="166"/>
      <c r="Q186" s="166"/>
      <c r="R186" s="166"/>
      <c r="S186" s="166"/>
      <c r="T186" s="167"/>
      <c r="AT186" s="161" t="s">
        <v>156</v>
      </c>
      <c r="AU186" s="161" t="s">
        <v>83</v>
      </c>
      <c r="AV186" s="13" t="s">
        <v>83</v>
      </c>
      <c r="AW186" s="13" t="s">
        <v>31</v>
      </c>
      <c r="AX186" s="13" t="s">
        <v>73</v>
      </c>
      <c r="AY186" s="161" t="s">
        <v>148</v>
      </c>
    </row>
    <row r="187" spans="1:65" s="13" customFormat="1" ht="10.199999999999999">
      <c r="B187" s="159"/>
      <c r="D187" s="160" t="s">
        <v>156</v>
      </c>
      <c r="E187" s="161" t="s">
        <v>1</v>
      </c>
      <c r="F187" s="162" t="s">
        <v>1107</v>
      </c>
      <c r="H187" s="163">
        <v>0.55999999999999994</v>
      </c>
      <c r="I187" s="164"/>
      <c r="L187" s="159"/>
      <c r="M187" s="165"/>
      <c r="N187" s="166"/>
      <c r="O187" s="166"/>
      <c r="P187" s="166"/>
      <c r="Q187" s="166"/>
      <c r="R187" s="166"/>
      <c r="S187" s="166"/>
      <c r="T187" s="167"/>
      <c r="AT187" s="161" t="s">
        <v>156</v>
      </c>
      <c r="AU187" s="161" t="s">
        <v>83</v>
      </c>
      <c r="AV187" s="13" t="s">
        <v>83</v>
      </c>
      <c r="AW187" s="13" t="s">
        <v>31</v>
      </c>
      <c r="AX187" s="13" t="s">
        <v>73</v>
      </c>
      <c r="AY187" s="161" t="s">
        <v>148</v>
      </c>
    </row>
    <row r="188" spans="1:65" s="13" customFormat="1" ht="10.199999999999999">
      <c r="B188" s="159"/>
      <c r="D188" s="160" t="s">
        <v>156</v>
      </c>
      <c r="E188" s="161" t="s">
        <v>1</v>
      </c>
      <c r="F188" s="162" t="s">
        <v>1108</v>
      </c>
      <c r="H188" s="163">
        <v>0.5</v>
      </c>
      <c r="I188" s="164"/>
      <c r="L188" s="159"/>
      <c r="M188" s="165"/>
      <c r="N188" s="166"/>
      <c r="O188" s="166"/>
      <c r="P188" s="166"/>
      <c r="Q188" s="166"/>
      <c r="R188" s="166"/>
      <c r="S188" s="166"/>
      <c r="T188" s="167"/>
      <c r="AT188" s="161" t="s">
        <v>156</v>
      </c>
      <c r="AU188" s="161" t="s">
        <v>83</v>
      </c>
      <c r="AV188" s="13" t="s">
        <v>83</v>
      </c>
      <c r="AW188" s="13" t="s">
        <v>31</v>
      </c>
      <c r="AX188" s="13" t="s">
        <v>73</v>
      </c>
      <c r="AY188" s="161" t="s">
        <v>148</v>
      </c>
    </row>
    <row r="189" spans="1:65" s="13" customFormat="1" ht="10.199999999999999">
      <c r="B189" s="159"/>
      <c r="D189" s="160" t="s">
        <v>156</v>
      </c>
      <c r="E189" s="161" t="s">
        <v>1</v>
      </c>
      <c r="F189" s="162" t="s">
        <v>1109</v>
      </c>
      <c r="H189" s="163">
        <v>0.70000000000000007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156</v>
      </c>
      <c r="AU189" s="161" t="s">
        <v>83</v>
      </c>
      <c r="AV189" s="13" t="s">
        <v>83</v>
      </c>
      <c r="AW189" s="13" t="s">
        <v>31</v>
      </c>
      <c r="AX189" s="13" t="s">
        <v>73</v>
      </c>
      <c r="AY189" s="161" t="s">
        <v>148</v>
      </c>
    </row>
    <row r="190" spans="1:65" s="13" customFormat="1" ht="10.199999999999999">
      <c r="B190" s="159"/>
      <c r="D190" s="160" t="s">
        <v>156</v>
      </c>
      <c r="E190" s="161" t="s">
        <v>1</v>
      </c>
      <c r="F190" s="162" t="s">
        <v>1110</v>
      </c>
      <c r="H190" s="163">
        <v>0.60000000000000009</v>
      </c>
      <c r="I190" s="164"/>
      <c r="L190" s="159"/>
      <c r="M190" s="165"/>
      <c r="N190" s="166"/>
      <c r="O190" s="166"/>
      <c r="P190" s="166"/>
      <c r="Q190" s="166"/>
      <c r="R190" s="166"/>
      <c r="S190" s="166"/>
      <c r="T190" s="167"/>
      <c r="AT190" s="161" t="s">
        <v>156</v>
      </c>
      <c r="AU190" s="161" t="s">
        <v>83</v>
      </c>
      <c r="AV190" s="13" t="s">
        <v>83</v>
      </c>
      <c r="AW190" s="13" t="s">
        <v>31</v>
      </c>
      <c r="AX190" s="13" t="s">
        <v>73</v>
      </c>
      <c r="AY190" s="161" t="s">
        <v>148</v>
      </c>
    </row>
    <row r="191" spans="1:65" s="13" customFormat="1" ht="10.199999999999999">
      <c r="B191" s="159"/>
      <c r="D191" s="160" t="s">
        <v>156</v>
      </c>
      <c r="E191" s="161" t="s">
        <v>1</v>
      </c>
      <c r="F191" s="162" t="s">
        <v>1111</v>
      </c>
      <c r="H191" s="163">
        <v>5.7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156</v>
      </c>
      <c r="AU191" s="161" t="s">
        <v>83</v>
      </c>
      <c r="AV191" s="13" t="s">
        <v>83</v>
      </c>
      <c r="AW191" s="13" t="s">
        <v>31</v>
      </c>
      <c r="AX191" s="13" t="s">
        <v>73</v>
      </c>
      <c r="AY191" s="161" t="s">
        <v>148</v>
      </c>
    </row>
    <row r="192" spans="1:65" s="13" customFormat="1" ht="10.199999999999999">
      <c r="B192" s="159"/>
      <c r="D192" s="160" t="s">
        <v>156</v>
      </c>
      <c r="E192" s="161" t="s">
        <v>1</v>
      </c>
      <c r="F192" s="162" t="s">
        <v>1112</v>
      </c>
      <c r="H192" s="163">
        <v>7.41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156</v>
      </c>
      <c r="AU192" s="161" t="s">
        <v>83</v>
      </c>
      <c r="AV192" s="13" t="s">
        <v>83</v>
      </c>
      <c r="AW192" s="13" t="s">
        <v>31</v>
      </c>
      <c r="AX192" s="13" t="s">
        <v>73</v>
      </c>
      <c r="AY192" s="161" t="s">
        <v>148</v>
      </c>
    </row>
    <row r="193" spans="1:65" s="13" customFormat="1" ht="10.199999999999999">
      <c r="B193" s="159"/>
      <c r="D193" s="160" t="s">
        <v>156</v>
      </c>
      <c r="E193" s="161" t="s">
        <v>1</v>
      </c>
      <c r="F193" s="162" t="s">
        <v>1113</v>
      </c>
      <c r="H193" s="163">
        <v>1.02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156</v>
      </c>
      <c r="AU193" s="161" t="s">
        <v>83</v>
      </c>
      <c r="AV193" s="13" t="s">
        <v>83</v>
      </c>
      <c r="AW193" s="13" t="s">
        <v>31</v>
      </c>
      <c r="AX193" s="13" t="s">
        <v>73</v>
      </c>
      <c r="AY193" s="161" t="s">
        <v>148</v>
      </c>
    </row>
    <row r="194" spans="1:65" s="14" customFormat="1" ht="10.199999999999999">
      <c r="B194" s="168"/>
      <c r="D194" s="160" t="s">
        <v>156</v>
      </c>
      <c r="E194" s="169" t="s">
        <v>1</v>
      </c>
      <c r="F194" s="170" t="s">
        <v>182</v>
      </c>
      <c r="H194" s="171">
        <v>18.538</v>
      </c>
      <c r="I194" s="172"/>
      <c r="L194" s="168"/>
      <c r="M194" s="173"/>
      <c r="N194" s="174"/>
      <c r="O194" s="174"/>
      <c r="P194" s="174"/>
      <c r="Q194" s="174"/>
      <c r="R194" s="174"/>
      <c r="S194" s="174"/>
      <c r="T194" s="175"/>
      <c r="AT194" s="169" t="s">
        <v>156</v>
      </c>
      <c r="AU194" s="169" t="s">
        <v>83</v>
      </c>
      <c r="AV194" s="14" t="s">
        <v>154</v>
      </c>
      <c r="AW194" s="14" t="s">
        <v>31</v>
      </c>
      <c r="AX194" s="14" t="s">
        <v>81</v>
      </c>
      <c r="AY194" s="169" t="s">
        <v>148</v>
      </c>
    </row>
    <row r="195" spans="1:65" s="2" customFormat="1" ht="16.5" customHeight="1">
      <c r="A195" s="32"/>
      <c r="B195" s="144"/>
      <c r="C195" s="176" t="s">
        <v>241</v>
      </c>
      <c r="D195" s="176" t="s">
        <v>267</v>
      </c>
      <c r="E195" s="177" t="s">
        <v>268</v>
      </c>
      <c r="F195" s="178" t="s">
        <v>269</v>
      </c>
      <c r="G195" s="179" t="s">
        <v>257</v>
      </c>
      <c r="H195" s="180">
        <v>33.368000000000002</v>
      </c>
      <c r="I195" s="181"/>
      <c r="J195" s="182">
        <f>ROUND(I195*H195,2)</f>
        <v>0</v>
      </c>
      <c r="K195" s="183"/>
      <c r="L195" s="184"/>
      <c r="M195" s="185" t="s">
        <v>1</v>
      </c>
      <c r="N195" s="186" t="s">
        <v>38</v>
      </c>
      <c r="O195" s="58"/>
      <c r="P195" s="155">
        <f>O195*H195</f>
        <v>0</v>
      </c>
      <c r="Q195" s="155">
        <v>1</v>
      </c>
      <c r="R195" s="155">
        <f>Q195*H195</f>
        <v>33.368000000000002</v>
      </c>
      <c r="S195" s="155">
        <v>0</v>
      </c>
      <c r="T195" s="156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7" t="s">
        <v>230</v>
      </c>
      <c r="AT195" s="157" t="s">
        <v>267</v>
      </c>
      <c r="AU195" s="157" t="s">
        <v>83</v>
      </c>
      <c r="AY195" s="17" t="s">
        <v>148</v>
      </c>
      <c r="BE195" s="158">
        <f>IF(N195="základní",J195,0)</f>
        <v>0</v>
      </c>
      <c r="BF195" s="158">
        <f>IF(N195="snížená",J195,0)</f>
        <v>0</v>
      </c>
      <c r="BG195" s="158">
        <f>IF(N195="zákl. přenesená",J195,0)</f>
        <v>0</v>
      </c>
      <c r="BH195" s="158">
        <f>IF(N195="sníž. přenesená",J195,0)</f>
        <v>0</v>
      </c>
      <c r="BI195" s="158">
        <f>IF(N195="nulová",J195,0)</f>
        <v>0</v>
      </c>
      <c r="BJ195" s="17" t="s">
        <v>81</v>
      </c>
      <c r="BK195" s="158">
        <f>ROUND(I195*H195,2)</f>
        <v>0</v>
      </c>
      <c r="BL195" s="17" t="s">
        <v>154</v>
      </c>
      <c r="BM195" s="157" t="s">
        <v>1119</v>
      </c>
    </row>
    <row r="196" spans="1:65" s="13" customFormat="1" ht="10.199999999999999">
      <c r="B196" s="159"/>
      <c r="D196" s="160" t="s">
        <v>156</v>
      </c>
      <c r="F196" s="162" t="s">
        <v>1120</v>
      </c>
      <c r="H196" s="163">
        <v>33.368000000000002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156</v>
      </c>
      <c r="AU196" s="161" t="s">
        <v>83</v>
      </c>
      <c r="AV196" s="13" t="s">
        <v>83</v>
      </c>
      <c r="AW196" s="13" t="s">
        <v>3</v>
      </c>
      <c r="AX196" s="13" t="s">
        <v>81</v>
      </c>
      <c r="AY196" s="161" t="s">
        <v>148</v>
      </c>
    </row>
    <row r="197" spans="1:65" s="2" customFormat="1" ht="16.5" customHeight="1">
      <c r="A197" s="32"/>
      <c r="B197" s="144"/>
      <c r="C197" s="145" t="s">
        <v>246</v>
      </c>
      <c r="D197" s="145" t="s">
        <v>150</v>
      </c>
      <c r="E197" s="146" t="s">
        <v>251</v>
      </c>
      <c r="F197" s="147" t="s">
        <v>252</v>
      </c>
      <c r="G197" s="148" t="s">
        <v>165</v>
      </c>
      <c r="H197" s="149">
        <v>18.538</v>
      </c>
      <c r="I197" s="150"/>
      <c r="J197" s="151">
        <f>ROUND(I197*H197,2)</f>
        <v>0</v>
      </c>
      <c r="K197" s="152"/>
      <c r="L197" s="33"/>
      <c r="M197" s="153" t="s">
        <v>1</v>
      </c>
      <c r="N197" s="154" t="s">
        <v>38</v>
      </c>
      <c r="O197" s="58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7" t="s">
        <v>154</v>
      </c>
      <c r="AT197" s="157" t="s">
        <v>150</v>
      </c>
      <c r="AU197" s="157" t="s">
        <v>83</v>
      </c>
      <c r="AY197" s="17" t="s">
        <v>148</v>
      </c>
      <c r="BE197" s="158">
        <f>IF(N197="základní",J197,0)</f>
        <v>0</v>
      </c>
      <c r="BF197" s="158">
        <f>IF(N197="snížená",J197,0)</f>
        <v>0</v>
      </c>
      <c r="BG197" s="158">
        <f>IF(N197="zákl. přenesená",J197,0)</f>
        <v>0</v>
      </c>
      <c r="BH197" s="158">
        <f>IF(N197="sníž. přenesená",J197,0)</f>
        <v>0</v>
      </c>
      <c r="BI197" s="158">
        <f>IF(N197="nulová",J197,0)</f>
        <v>0</v>
      </c>
      <c r="BJ197" s="17" t="s">
        <v>81</v>
      </c>
      <c r="BK197" s="158">
        <f>ROUND(I197*H197,2)</f>
        <v>0</v>
      </c>
      <c r="BL197" s="17" t="s">
        <v>154</v>
      </c>
      <c r="BM197" s="157" t="s">
        <v>1121</v>
      </c>
    </row>
    <row r="198" spans="1:65" s="2" customFormat="1" ht="33" customHeight="1">
      <c r="A198" s="32"/>
      <c r="B198" s="144"/>
      <c r="C198" s="145" t="s">
        <v>250</v>
      </c>
      <c r="D198" s="145" t="s">
        <v>150</v>
      </c>
      <c r="E198" s="146" t="s">
        <v>255</v>
      </c>
      <c r="F198" s="147" t="s">
        <v>256</v>
      </c>
      <c r="G198" s="148" t="s">
        <v>257</v>
      </c>
      <c r="H198" s="149">
        <v>33.368000000000002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0</v>
      </c>
      <c r="R198" s="155">
        <f>Q198*H198</f>
        <v>0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154</v>
      </c>
      <c r="AT198" s="157" t="s">
        <v>150</v>
      </c>
      <c r="AU198" s="157" t="s">
        <v>83</v>
      </c>
      <c r="AY198" s="17" t="s">
        <v>148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154</v>
      </c>
      <c r="BM198" s="157" t="s">
        <v>1122</v>
      </c>
    </row>
    <row r="199" spans="1:65" s="13" customFormat="1" ht="10.199999999999999">
      <c r="B199" s="159"/>
      <c r="D199" s="160" t="s">
        <v>156</v>
      </c>
      <c r="F199" s="162" t="s">
        <v>1120</v>
      </c>
      <c r="H199" s="163">
        <v>33.368000000000002</v>
      </c>
      <c r="I199" s="164"/>
      <c r="L199" s="159"/>
      <c r="M199" s="165"/>
      <c r="N199" s="166"/>
      <c r="O199" s="166"/>
      <c r="P199" s="166"/>
      <c r="Q199" s="166"/>
      <c r="R199" s="166"/>
      <c r="S199" s="166"/>
      <c r="T199" s="167"/>
      <c r="AT199" s="161" t="s">
        <v>156</v>
      </c>
      <c r="AU199" s="161" t="s">
        <v>83</v>
      </c>
      <c r="AV199" s="13" t="s">
        <v>83</v>
      </c>
      <c r="AW199" s="13" t="s">
        <v>3</v>
      </c>
      <c r="AX199" s="13" t="s">
        <v>81</v>
      </c>
      <c r="AY199" s="161" t="s">
        <v>148</v>
      </c>
    </row>
    <row r="200" spans="1:65" s="2" customFormat="1" ht="24.15" customHeight="1">
      <c r="A200" s="32"/>
      <c r="B200" s="144"/>
      <c r="C200" s="145" t="s">
        <v>254</v>
      </c>
      <c r="D200" s="145" t="s">
        <v>150</v>
      </c>
      <c r="E200" s="146" t="s">
        <v>679</v>
      </c>
      <c r="F200" s="147" t="s">
        <v>1123</v>
      </c>
      <c r="G200" s="148" t="s">
        <v>205</v>
      </c>
      <c r="H200" s="149">
        <v>424.23</v>
      </c>
      <c r="I200" s="150"/>
      <c r="J200" s="151">
        <f>ROUND(I200*H200,2)</f>
        <v>0</v>
      </c>
      <c r="K200" s="152"/>
      <c r="L200" s="33"/>
      <c r="M200" s="153" t="s">
        <v>1</v>
      </c>
      <c r="N200" s="154" t="s">
        <v>38</v>
      </c>
      <c r="O200" s="58"/>
      <c r="P200" s="155">
        <f>O200*H200</f>
        <v>0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7" t="s">
        <v>154</v>
      </c>
      <c r="AT200" s="157" t="s">
        <v>150</v>
      </c>
      <c r="AU200" s="157" t="s">
        <v>83</v>
      </c>
      <c r="AY200" s="17" t="s">
        <v>148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7" t="s">
        <v>81</v>
      </c>
      <c r="BK200" s="158">
        <f>ROUND(I200*H200,2)</f>
        <v>0</v>
      </c>
      <c r="BL200" s="17" t="s">
        <v>154</v>
      </c>
      <c r="BM200" s="157" t="s">
        <v>1124</v>
      </c>
    </row>
    <row r="201" spans="1:65" s="13" customFormat="1" ht="10.199999999999999">
      <c r="B201" s="159"/>
      <c r="D201" s="160" t="s">
        <v>156</v>
      </c>
      <c r="E201" s="161" t="s">
        <v>1</v>
      </c>
      <c r="F201" s="162" t="s">
        <v>1125</v>
      </c>
      <c r="H201" s="163">
        <v>238.85</v>
      </c>
      <c r="I201" s="164"/>
      <c r="L201" s="159"/>
      <c r="M201" s="165"/>
      <c r="N201" s="166"/>
      <c r="O201" s="166"/>
      <c r="P201" s="166"/>
      <c r="Q201" s="166"/>
      <c r="R201" s="166"/>
      <c r="S201" s="166"/>
      <c r="T201" s="167"/>
      <c r="AT201" s="161" t="s">
        <v>156</v>
      </c>
      <c r="AU201" s="161" t="s">
        <v>83</v>
      </c>
      <c r="AV201" s="13" t="s">
        <v>83</v>
      </c>
      <c r="AW201" s="13" t="s">
        <v>31</v>
      </c>
      <c r="AX201" s="13" t="s">
        <v>73</v>
      </c>
      <c r="AY201" s="161" t="s">
        <v>148</v>
      </c>
    </row>
    <row r="202" spans="1:65" s="13" customFormat="1" ht="10.199999999999999">
      <c r="B202" s="159"/>
      <c r="D202" s="160" t="s">
        <v>156</v>
      </c>
      <c r="E202" s="161" t="s">
        <v>1</v>
      </c>
      <c r="F202" s="162" t="s">
        <v>1126</v>
      </c>
      <c r="H202" s="163">
        <v>12.32</v>
      </c>
      <c r="I202" s="164"/>
      <c r="L202" s="159"/>
      <c r="M202" s="165"/>
      <c r="N202" s="166"/>
      <c r="O202" s="166"/>
      <c r="P202" s="166"/>
      <c r="Q202" s="166"/>
      <c r="R202" s="166"/>
      <c r="S202" s="166"/>
      <c r="T202" s="167"/>
      <c r="AT202" s="161" t="s">
        <v>156</v>
      </c>
      <c r="AU202" s="161" t="s">
        <v>83</v>
      </c>
      <c r="AV202" s="13" t="s">
        <v>83</v>
      </c>
      <c r="AW202" s="13" t="s">
        <v>31</v>
      </c>
      <c r="AX202" s="13" t="s">
        <v>73</v>
      </c>
      <c r="AY202" s="161" t="s">
        <v>148</v>
      </c>
    </row>
    <row r="203" spans="1:65" s="13" customFormat="1" ht="10.199999999999999">
      <c r="B203" s="159"/>
      <c r="D203" s="160" t="s">
        <v>156</v>
      </c>
      <c r="E203" s="161" t="s">
        <v>1</v>
      </c>
      <c r="F203" s="162" t="s">
        <v>1127</v>
      </c>
      <c r="H203" s="163">
        <v>8.16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156</v>
      </c>
      <c r="AU203" s="161" t="s">
        <v>83</v>
      </c>
      <c r="AV203" s="13" t="s">
        <v>83</v>
      </c>
      <c r="AW203" s="13" t="s">
        <v>31</v>
      </c>
      <c r="AX203" s="13" t="s">
        <v>73</v>
      </c>
      <c r="AY203" s="161" t="s">
        <v>148</v>
      </c>
    </row>
    <row r="204" spans="1:65" s="13" customFormat="1" ht="10.199999999999999">
      <c r="B204" s="159"/>
      <c r="D204" s="160" t="s">
        <v>156</v>
      </c>
      <c r="E204" s="161" t="s">
        <v>1</v>
      </c>
      <c r="F204" s="162" t="s">
        <v>1128</v>
      </c>
      <c r="H204" s="163">
        <v>5.6</v>
      </c>
      <c r="I204" s="164"/>
      <c r="L204" s="159"/>
      <c r="M204" s="165"/>
      <c r="N204" s="166"/>
      <c r="O204" s="166"/>
      <c r="P204" s="166"/>
      <c r="Q204" s="166"/>
      <c r="R204" s="166"/>
      <c r="S204" s="166"/>
      <c r="T204" s="167"/>
      <c r="AT204" s="161" t="s">
        <v>156</v>
      </c>
      <c r="AU204" s="161" t="s">
        <v>83</v>
      </c>
      <c r="AV204" s="13" t="s">
        <v>83</v>
      </c>
      <c r="AW204" s="13" t="s">
        <v>31</v>
      </c>
      <c r="AX204" s="13" t="s">
        <v>73</v>
      </c>
      <c r="AY204" s="161" t="s">
        <v>148</v>
      </c>
    </row>
    <row r="205" spans="1:65" s="13" customFormat="1" ht="10.199999999999999">
      <c r="B205" s="159"/>
      <c r="D205" s="160" t="s">
        <v>156</v>
      </c>
      <c r="E205" s="161" t="s">
        <v>1</v>
      </c>
      <c r="F205" s="162" t="s">
        <v>1129</v>
      </c>
      <c r="H205" s="163">
        <v>5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156</v>
      </c>
      <c r="AU205" s="161" t="s">
        <v>83</v>
      </c>
      <c r="AV205" s="13" t="s">
        <v>83</v>
      </c>
      <c r="AW205" s="13" t="s">
        <v>31</v>
      </c>
      <c r="AX205" s="13" t="s">
        <v>73</v>
      </c>
      <c r="AY205" s="161" t="s">
        <v>148</v>
      </c>
    </row>
    <row r="206" spans="1:65" s="13" customFormat="1" ht="10.199999999999999">
      <c r="B206" s="159"/>
      <c r="D206" s="160" t="s">
        <v>156</v>
      </c>
      <c r="E206" s="161" t="s">
        <v>1</v>
      </c>
      <c r="F206" s="162" t="s">
        <v>1130</v>
      </c>
      <c r="H206" s="163">
        <v>7</v>
      </c>
      <c r="I206" s="164"/>
      <c r="L206" s="159"/>
      <c r="M206" s="165"/>
      <c r="N206" s="166"/>
      <c r="O206" s="166"/>
      <c r="P206" s="166"/>
      <c r="Q206" s="166"/>
      <c r="R206" s="166"/>
      <c r="S206" s="166"/>
      <c r="T206" s="167"/>
      <c r="AT206" s="161" t="s">
        <v>156</v>
      </c>
      <c r="AU206" s="161" t="s">
        <v>83</v>
      </c>
      <c r="AV206" s="13" t="s">
        <v>83</v>
      </c>
      <c r="AW206" s="13" t="s">
        <v>31</v>
      </c>
      <c r="AX206" s="13" t="s">
        <v>73</v>
      </c>
      <c r="AY206" s="161" t="s">
        <v>148</v>
      </c>
    </row>
    <row r="207" spans="1:65" s="13" customFormat="1" ht="10.199999999999999">
      <c r="B207" s="159"/>
      <c r="D207" s="160" t="s">
        <v>156</v>
      </c>
      <c r="E207" s="161" t="s">
        <v>1</v>
      </c>
      <c r="F207" s="162" t="s">
        <v>1131</v>
      </c>
      <c r="H207" s="163">
        <v>6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156</v>
      </c>
      <c r="AU207" s="161" t="s">
        <v>83</v>
      </c>
      <c r="AV207" s="13" t="s">
        <v>83</v>
      </c>
      <c r="AW207" s="13" t="s">
        <v>31</v>
      </c>
      <c r="AX207" s="13" t="s">
        <v>73</v>
      </c>
      <c r="AY207" s="161" t="s">
        <v>148</v>
      </c>
    </row>
    <row r="208" spans="1:65" s="13" customFormat="1" ht="10.199999999999999">
      <c r="B208" s="159"/>
      <c r="D208" s="160" t="s">
        <v>156</v>
      </c>
      <c r="E208" s="161" t="s">
        <v>1</v>
      </c>
      <c r="F208" s="162" t="s">
        <v>1132</v>
      </c>
      <c r="H208" s="163">
        <v>57</v>
      </c>
      <c r="I208" s="164"/>
      <c r="L208" s="159"/>
      <c r="M208" s="165"/>
      <c r="N208" s="166"/>
      <c r="O208" s="166"/>
      <c r="P208" s="166"/>
      <c r="Q208" s="166"/>
      <c r="R208" s="166"/>
      <c r="S208" s="166"/>
      <c r="T208" s="167"/>
      <c r="AT208" s="161" t="s">
        <v>156</v>
      </c>
      <c r="AU208" s="161" t="s">
        <v>83</v>
      </c>
      <c r="AV208" s="13" t="s">
        <v>83</v>
      </c>
      <c r="AW208" s="13" t="s">
        <v>31</v>
      </c>
      <c r="AX208" s="13" t="s">
        <v>73</v>
      </c>
      <c r="AY208" s="161" t="s">
        <v>148</v>
      </c>
    </row>
    <row r="209" spans="1:65" s="13" customFormat="1" ht="10.199999999999999">
      <c r="B209" s="159"/>
      <c r="D209" s="160" t="s">
        <v>156</v>
      </c>
      <c r="E209" s="161" t="s">
        <v>1</v>
      </c>
      <c r="F209" s="162" t="s">
        <v>1133</v>
      </c>
      <c r="H209" s="163">
        <v>74.099999999999994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156</v>
      </c>
      <c r="AU209" s="161" t="s">
        <v>83</v>
      </c>
      <c r="AV209" s="13" t="s">
        <v>83</v>
      </c>
      <c r="AW209" s="13" t="s">
        <v>31</v>
      </c>
      <c r="AX209" s="13" t="s">
        <v>73</v>
      </c>
      <c r="AY209" s="161" t="s">
        <v>148</v>
      </c>
    </row>
    <row r="210" spans="1:65" s="13" customFormat="1" ht="10.199999999999999">
      <c r="B210" s="159"/>
      <c r="D210" s="160" t="s">
        <v>156</v>
      </c>
      <c r="E210" s="161" t="s">
        <v>1</v>
      </c>
      <c r="F210" s="162" t="s">
        <v>1134</v>
      </c>
      <c r="H210" s="163">
        <v>10.199999999999999</v>
      </c>
      <c r="I210" s="164"/>
      <c r="L210" s="159"/>
      <c r="M210" s="165"/>
      <c r="N210" s="166"/>
      <c r="O210" s="166"/>
      <c r="P210" s="166"/>
      <c r="Q210" s="166"/>
      <c r="R210" s="166"/>
      <c r="S210" s="166"/>
      <c r="T210" s="167"/>
      <c r="AT210" s="161" t="s">
        <v>156</v>
      </c>
      <c r="AU210" s="161" t="s">
        <v>83</v>
      </c>
      <c r="AV210" s="13" t="s">
        <v>83</v>
      </c>
      <c r="AW210" s="13" t="s">
        <v>31</v>
      </c>
      <c r="AX210" s="13" t="s">
        <v>73</v>
      </c>
      <c r="AY210" s="161" t="s">
        <v>148</v>
      </c>
    </row>
    <row r="211" spans="1:65" s="14" customFormat="1" ht="10.199999999999999">
      <c r="B211" s="168"/>
      <c r="D211" s="160" t="s">
        <v>156</v>
      </c>
      <c r="E211" s="169" t="s">
        <v>1</v>
      </c>
      <c r="F211" s="170" t="s">
        <v>182</v>
      </c>
      <c r="H211" s="171">
        <v>424.22999999999996</v>
      </c>
      <c r="I211" s="172"/>
      <c r="L211" s="168"/>
      <c r="M211" s="173"/>
      <c r="N211" s="174"/>
      <c r="O211" s="174"/>
      <c r="P211" s="174"/>
      <c r="Q211" s="174"/>
      <c r="R211" s="174"/>
      <c r="S211" s="174"/>
      <c r="T211" s="175"/>
      <c r="AT211" s="169" t="s">
        <v>156</v>
      </c>
      <c r="AU211" s="169" t="s">
        <v>83</v>
      </c>
      <c r="AV211" s="14" t="s">
        <v>154</v>
      </c>
      <c r="AW211" s="14" t="s">
        <v>31</v>
      </c>
      <c r="AX211" s="14" t="s">
        <v>81</v>
      </c>
      <c r="AY211" s="169" t="s">
        <v>148</v>
      </c>
    </row>
    <row r="212" spans="1:65" s="12" customFormat="1" ht="22.8" customHeight="1">
      <c r="B212" s="131"/>
      <c r="D212" s="132" t="s">
        <v>72</v>
      </c>
      <c r="E212" s="142" t="s">
        <v>202</v>
      </c>
      <c r="F212" s="142" t="s">
        <v>711</v>
      </c>
      <c r="I212" s="134"/>
      <c r="J212" s="143">
        <f>BK212</f>
        <v>0</v>
      </c>
      <c r="L212" s="131"/>
      <c r="M212" s="136"/>
      <c r="N212" s="137"/>
      <c r="O212" s="137"/>
      <c r="P212" s="138">
        <f>SUM(P213:P280)</f>
        <v>0</v>
      </c>
      <c r="Q212" s="137"/>
      <c r="R212" s="138">
        <f>SUM(R213:R280)</f>
        <v>260.49791249999998</v>
      </c>
      <c r="S212" s="137"/>
      <c r="T212" s="139">
        <f>SUM(T213:T280)</f>
        <v>0</v>
      </c>
      <c r="AR212" s="132" t="s">
        <v>81</v>
      </c>
      <c r="AT212" s="140" t="s">
        <v>72</v>
      </c>
      <c r="AU212" s="140" t="s">
        <v>81</v>
      </c>
      <c r="AY212" s="132" t="s">
        <v>148</v>
      </c>
      <c r="BK212" s="141">
        <f>SUM(BK213:BK280)</f>
        <v>0</v>
      </c>
    </row>
    <row r="213" spans="1:65" s="2" customFormat="1" ht="24.15" customHeight="1">
      <c r="A213" s="32"/>
      <c r="B213" s="144"/>
      <c r="C213" s="145" t="s">
        <v>260</v>
      </c>
      <c r="D213" s="145" t="s">
        <v>150</v>
      </c>
      <c r="E213" s="146" t="s">
        <v>717</v>
      </c>
      <c r="F213" s="147" t="s">
        <v>1135</v>
      </c>
      <c r="G213" s="148" t="s">
        <v>205</v>
      </c>
      <c r="H213" s="149">
        <v>238.85</v>
      </c>
      <c r="I213" s="150"/>
      <c r="J213" s="151">
        <f>ROUND(I213*H213,2)</f>
        <v>0</v>
      </c>
      <c r="K213" s="152"/>
      <c r="L213" s="33"/>
      <c r="M213" s="153" t="s">
        <v>1</v>
      </c>
      <c r="N213" s="154" t="s">
        <v>38</v>
      </c>
      <c r="O213" s="58"/>
      <c r="P213" s="155">
        <f>O213*H213</f>
        <v>0</v>
      </c>
      <c r="Q213" s="155">
        <v>0.46</v>
      </c>
      <c r="R213" s="155">
        <f>Q213*H213</f>
        <v>109.871</v>
      </c>
      <c r="S213" s="155">
        <v>0</v>
      </c>
      <c r="T213" s="15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7" t="s">
        <v>154</v>
      </c>
      <c r="AT213" s="157" t="s">
        <v>150</v>
      </c>
      <c r="AU213" s="157" t="s">
        <v>83</v>
      </c>
      <c r="AY213" s="17" t="s">
        <v>148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7" t="s">
        <v>81</v>
      </c>
      <c r="BK213" s="158">
        <f>ROUND(I213*H213,2)</f>
        <v>0</v>
      </c>
      <c r="BL213" s="17" t="s">
        <v>154</v>
      </c>
      <c r="BM213" s="157" t="s">
        <v>1136</v>
      </c>
    </row>
    <row r="214" spans="1:65" s="13" customFormat="1" ht="10.199999999999999">
      <c r="B214" s="159"/>
      <c r="D214" s="160" t="s">
        <v>156</v>
      </c>
      <c r="E214" s="161" t="s">
        <v>1</v>
      </c>
      <c r="F214" s="162" t="s">
        <v>1088</v>
      </c>
      <c r="H214" s="163">
        <v>95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156</v>
      </c>
      <c r="AU214" s="161" t="s">
        <v>83</v>
      </c>
      <c r="AV214" s="13" t="s">
        <v>83</v>
      </c>
      <c r="AW214" s="13" t="s">
        <v>31</v>
      </c>
      <c r="AX214" s="13" t="s">
        <v>73</v>
      </c>
      <c r="AY214" s="161" t="s">
        <v>148</v>
      </c>
    </row>
    <row r="215" spans="1:65" s="13" customFormat="1" ht="10.199999999999999">
      <c r="B215" s="159"/>
      <c r="D215" s="160" t="s">
        <v>156</v>
      </c>
      <c r="E215" s="161" t="s">
        <v>1</v>
      </c>
      <c r="F215" s="162" t="s">
        <v>1089</v>
      </c>
      <c r="H215" s="163">
        <v>40</v>
      </c>
      <c r="I215" s="164"/>
      <c r="L215" s="159"/>
      <c r="M215" s="165"/>
      <c r="N215" s="166"/>
      <c r="O215" s="166"/>
      <c r="P215" s="166"/>
      <c r="Q215" s="166"/>
      <c r="R215" s="166"/>
      <c r="S215" s="166"/>
      <c r="T215" s="167"/>
      <c r="AT215" s="161" t="s">
        <v>156</v>
      </c>
      <c r="AU215" s="161" t="s">
        <v>83</v>
      </c>
      <c r="AV215" s="13" t="s">
        <v>83</v>
      </c>
      <c r="AW215" s="13" t="s">
        <v>31</v>
      </c>
      <c r="AX215" s="13" t="s">
        <v>73</v>
      </c>
      <c r="AY215" s="161" t="s">
        <v>148</v>
      </c>
    </row>
    <row r="216" spans="1:65" s="13" customFormat="1" ht="10.199999999999999">
      <c r="B216" s="159"/>
      <c r="D216" s="160" t="s">
        <v>156</v>
      </c>
      <c r="E216" s="161" t="s">
        <v>1</v>
      </c>
      <c r="F216" s="162" t="s">
        <v>1090</v>
      </c>
      <c r="H216" s="163">
        <v>17.600000000000001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156</v>
      </c>
      <c r="AU216" s="161" t="s">
        <v>83</v>
      </c>
      <c r="AV216" s="13" t="s">
        <v>83</v>
      </c>
      <c r="AW216" s="13" t="s">
        <v>31</v>
      </c>
      <c r="AX216" s="13" t="s">
        <v>73</v>
      </c>
      <c r="AY216" s="161" t="s">
        <v>148</v>
      </c>
    </row>
    <row r="217" spans="1:65" s="13" customFormat="1" ht="10.199999999999999">
      <c r="B217" s="159"/>
      <c r="D217" s="160" t="s">
        <v>156</v>
      </c>
      <c r="E217" s="161" t="s">
        <v>1</v>
      </c>
      <c r="F217" s="162" t="s">
        <v>1091</v>
      </c>
      <c r="H217" s="163">
        <v>50</v>
      </c>
      <c r="I217" s="164"/>
      <c r="L217" s="159"/>
      <c r="M217" s="165"/>
      <c r="N217" s="166"/>
      <c r="O217" s="166"/>
      <c r="P217" s="166"/>
      <c r="Q217" s="166"/>
      <c r="R217" s="166"/>
      <c r="S217" s="166"/>
      <c r="T217" s="167"/>
      <c r="AT217" s="161" t="s">
        <v>156</v>
      </c>
      <c r="AU217" s="161" t="s">
        <v>83</v>
      </c>
      <c r="AV217" s="13" t="s">
        <v>83</v>
      </c>
      <c r="AW217" s="13" t="s">
        <v>31</v>
      </c>
      <c r="AX217" s="13" t="s">
        <v>73</v>
      </c>
      <c r="AY217" s="161" t="s">
        <v>148</v>
      </c>
    </row>
    <row r="218" spans="1:65" s="13" customFormat="1" ht="10.199999999999999">
      <c r="B218" s="159"/>
      <c r="D218" s="160" t="s">
        <v>156</v>
      </c>
      <c r="E218" s="161" t="s">
        <v>1</v>
      </c>
      <c r="F218" s="162" t="s">
        <v>1092</v>
      </c>
      <c r="H218" s="163">
        <v>9.5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156</v>
      </c>
      <c r="AU218" s="161" t="s">
        <v>83</v>
      </c>
      <c r="AV218" s="13" t="s">
        <v>83</v>
      </c>
      <c r="AW218" s="13" t="s">
        <v>31</v>
      </c>
      <c r="AX218" s="13" t="s">
        <v>73</v>
      </c>
      <c r="AY218" s="161" t="s">
        <v>148</v>
      </c>
    </row>
    <row r="219" spans="1:65" s="13" customFormat="1" ht="10.199999999999999">
      <c r="B219" s="159"/>
      <c r="D219" s="160" t="s">
        <v>156</v>
      </c>
      <c r="E219" s="161" t="s">
        <v>1</v>
      </c>
      <c r="F219" s="162" t="s">
        <v>1093</v>
      </c>
      <c r="H219" s="163">
        <v>2.5</v>
      </c>
      <c r="I219" s="164"/>
      <c r="L219" s="159"/>
      <c r="M219" s="165"/>
      <c r="N219" s="166"/>
      <c r="O219" s="166"/>
      <c r="P219" s="166"/>
      <c r="Q219" s="166"/>
      <c r="R219" s="166"/>
      <c r="S219" s="166"/>
      <c r="T219" s="167"/>
      <c r="AT219" s="161" t="s">
        <v>156</v>
      </c>
      <c r="AU219" s="161" t="s">
        <v>83</v>
      </c>
      <c r="AV219" s="13" t="s">
        <v>83</v>
      </c>
      <c r="AW219" s="13" t="s">
        <v>31</v>
      </c>
      <c r="AX219" s="13" t="s">
        <v>73</v>
      </c>
      <c r="AY219" s="161" t="s">
        <v>148</v>
      </c>
    </row>
    <row r="220" spans="1:65" s="13" customFormat="1" ht="10.199999999999999">
      <c r="B220" s="159"/>
      <c r="D220" s="160" t="s">
        <v>156</v>
      </c>
      <c r="E220" s="161" t="s">
        <v>1</v>
      </c>
      <c r="F220" s="162" t="s">
        <v>1094</v>
      </c>
      <c r="H220" s="163">
        <v>20.25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156</v>
      </c>
      <c r="AU220" s="161" t="s">
        <v>83</v>
      </c>
      <c r="AV220" s="13" t="s">
        <v>83</v>
      </c>
      <c r="AW220" s="13" t="s">
        <v>31</v>
      </c>
      <c r="AX220" s="13" t="s">
        <v>73</v>
      </c>
      <c r="AY220" s="161" t="s">
        <v>148</v>
      </c>
    </row>
    <row r="221" spans="1:65" s="13" customFormat="1" ht="10.199999999999999">
      <c r="B221" s="159"/>
      <c r="D221" s="160" t="s">
        <v>156</v>
      </c>
      <c r="E221" s="161" t="s">
        <v>1</v>
      </c>
      <c r="F221" s="162" t="s">
        <v>1095</v>
      </c>
      <c r="H221" s="163">
        <v>2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156</v>
      </c>
      <c r="AU221" s="161" t="s">
        <v>83</v>
      </c>
      <c r="AV221" s="13" t="s">
        <v>83</v>
      </c>
      <c r="AW221" s="13" t="s">
        <v>31</v>
      </c>
      <c r="AX221" s="13" t="s">
        <v>73</v>
      </c>
      <c r="AY221" s="161" t="s">
        <v>148</v>
      </c>
    </row>
    <row r="222" spans="1:65" s="13" customFormat="1" ht="10.199999999999999">
      <c r="B222" s="159"/>
      <c r="D222" s="160" t="s">
        <v>156</v>
      </c>
      <c r="E222" s="161" t="s">
        <v>1</v>
      </c>
      <c r="F222" s="162" t="s">
        <v>1095</v>
      </c>
      <c r="H222" s="163">
        <v>2</v>
      </c>
      <c r="I222" s="164"/>
      <c r="L222" s="159"/>
      <c r="M222" s="165"/>
      <c r="N222" s="166"/>
      <c r="O222" s="166"/>
      <c r="P222" s="166"/>
      <c r="Q222" s="166"/>
      <c r="R222" s="166"/>
      <c r="S222" s="166"/>
      <c r="T222" s="167"/>
      <c r="AT222" s="161" t="s">
        <v>156</v>
      </c>
      <c r="AU222" s="161" t="s">
        <v>83</v>
      </c>
      <c r="AV222" s="13" t="s">
        <v>83</v>
      </c>
      <c r="AW222" s="13" t="s">
        <v>31</v>
      </c>
      <c r="AX222" s="13" t="s">
        <v>73</v>
      </c>
      <c r="AY222" s="161" t="s">
        <v>148</v>
      </c>
    </row>
    <row r="223" spans="1:65" s="14" customFormat="1" ht="10.199999999999999">
      <c r="B223" s="168"/>
      <c r="D223" s="160" t="s">
        <v>156</v>
      </c>
      <c r="E223" s="169" t="s">
        <v>1</v>
      </c>
      <c r="F223" s="170" t="s">
        <v>182</v>
      </c>
      <c r="H223" s="171">
        <v>238.85</v>
      </c>
      <c r="I223" s="172"/>
      <c r="L223" s="168"/>
      <c r="M223" s="173"/>
      <c r="N223" s="174"/>
      <c r="O223" s="174"/>
      <c r="P223" s="174"/>
      <c r="Q223" s="174"/>
      <c r="R223" s="174"/>
      <c r="S223" s="174"/>
      <c r="T223" s="175"/>
      <c r="AT223" s="169" t="s">
        <v>156</v>
      </c>
      <c r="AU223" s="169" t="s">
        <v>83</v>
      </c>
      <c r="AV223" s="14" t="s">
        <v>154</v>
      </c>
      <c r="AW223" s="14" t="s">
        <v>31</v>
      </c>
      <c r="AX223" s="14" t="s">
        <v>81</v>
      </c>
      <c r="AY223" s="169" t="s">
        <v>148</v>
      </c>
    </row>
    <row r="224" spans="1:65" s="2" customFormat="1" ht="33" customHeight="1">
      <c r="A224" s="32"/>
      <c r="B224" s="144"/>
      <c r="C224" s="145" t="s">
        <v>8</v>
      </c>
      <c r="D224" s="145" t="s">
        <v>150</v>
      </c>
      <c r="E224" s="146" t="s">
        <v>1137</v>
      </c>
      <c r="F224" s="147" t="s">
        <v>1138</v>
      </c>
      <c r="G224" s="148" t="s">
        <v>205</v>
      </c>
      <c r="H224" s="149">
        <v>238.85</v>
      </c>
      <c r="I224" s="150"/>
      <c r="J224" s="151">
        <f>ROUND(I224*H224,2)</f>
        <v>0</v>
      </c>
      <c r="K224" s="152"/>
      <c r="L224" s="33"/>
      <c r="M224" s="153" t="s">
        <v>1</v>
      </c>
      <c r="N224" s="154" t="s">
        <v>38</v>
      </c>
      <c r="O224" s="58"/>
      <c r="P224" s="155">
        <f>O224*H224</f>
        <v>0</v>
      </c>
      <c r="Q224" s="155">
        <v>0.18462999999999999</v>
      </c>
      <c r="R224" s="155">
        <f>Q224*H224</f>
        <v>44.098875499999998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154</v>
      </c>
      <c r="AT224" s="157" t="s">
        <v>150</v>
      </c>
      <c r="AU224" s="157" t="s">
        <v>83</v>
      </c>
      <c r="AY224" s="17" t="s">
        <v>148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81</v>
      </c>
      <c r="BK224" s="158">
        <f>ROUND(I224*H224,2)</f>
        <v>0</v>
      </c>
      <c r="BL224" s="17" t="s">
        <v>154</v>
      </c>
      <c r="BM224" s="157" t="s">
        <v>1139</v>
      </c>
    </row>
    <row r="225" spans="1:65" s="13" customFormat="1" ht="10.199999999999999">
      <c r="B225" s="159"/>
      <c r="D225" s="160" t="s">
        <v>156</v>
      </c>
      <c r="E225" s="161" t="s">
        <v>1</v>
      </c>
      <c r="F225" s="162" t="s">
        <v>1088</v>
      </c>
      <c r="H225" s="163">
        <v>95</v>
      </c>
      <c r="I225" s="164"/>
      <c r="L225" s="159"/>
      <c r="M225" s="165"/>
      <c r="N225" s="166"/>
      <c r="O225" s="166"/>
      <c r="P225" s="166"/>
      <c r="Q225" s="166"/>
      <c r="R225" s="166"/>
      <c r="S225" s="166"/>
      <c r="T225" s="167"/>
      <c r="AT225" s="161" t="s">
        <v>156</v>
      </c>
      <c r="AU225" s="161" t="s">
        <v>83</v>
      </c>
      <c r="AV225" s="13" t="s">
        <v>83</v>
      </c>
      <c r="AW225" s="13" t="s">
        <v>31</v>
      </c>
      <c r="AX225" s="13" t="s">
        <v>73</v>
      </c>
      <c r="AY225" s="161" t="s">
        <v>148</v>
      </c>
    </row>
    <row r="226" spans="1:65" s="13" customFormat="1" ht="10.199999999999999">
      <c r="B226" s="159"/>
      <c r="D226" s="160" t="s">
        <v>156</v>
      </c>
      <c r="E226" s="161" t="s">
        <v>1</v>
      </c>
      <c r="F226" s="162" t="s">
        <v>1089</v>
      </c>
      <c r="H226" s="163">
        <v>40</v>
      </c>
      <c r="I226" s="164"/>
      <c r="L226" s="159"/>
      <c r="M226" s="165"/>
      <c r="N226" s="166"/>
      <c r="O226" s="166"/>
      <c r="P226" s="166"/>
      <c r="Q226" s="166"/>
      <c r="R226" s="166"/>
      <c r="S226" s="166"/>
      <c r="T226" s="167"/>
      <c r="AT226" s="161" t="s">
        <v>156</v>
      </c>
      <c r="AU226" s="161" t="s">
        <v>83</v>
      </c>
      <c r="AV226" s="13" t="s">
        <v>83</v>
      </c>
      <c r="AW226" s="13" t="s">
        <v>31</v>
      </c>
      <c r="AX226" s="13" t="s">
        <v>73</v>
      </c>
      <c r="AY226" s="161" t="s">
        <v>148</v>
      </c>
    </row>
    <row r="227" spans="1:65" s="13" customFormat="1" ht="10.199999999999999">
      <c r="B227" s="159"/>
      <c r="D227" s="160" t="s">
        <v>156</v>
      </c>
      <c r="E227" s="161" t="s">
        <v>1</v>
      </c>
      <c r="F227" s="162" t="s">
        <v>1090</v>
      </c>
      <c r="H227" s="163">
        <v>17.600000000000001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156</v>
      </c>
      <c r="AU227" s="161" t="s">
        <v>83</v>
      </c>
      <c r="AV227" s="13" t="s">
        <v>83</v>
      </c>
      <c r="AW227" s="13" t="s">
        <v>31</v>
      </c>
      <c r="AX227" s="13" t="s">
        <v>73</v>
      </c>
      <c r="AY227" s="161" t="s">
        <v>148</v>
      </c>
    </row>
    <row r="228" spans="1:65" s="13" customFormat="1" ht="10.199999999999999">
      <c r="B228" s="159"/>
      <c r="D228" s="160" t="s">
        <v>156</v>
      </c>
      <c r="E228" s="161" t="s">
        <v>1</v>
      </c>
      <c r="F228" s="162" t="s">
        <v>1091</v>
      </c>
      <c r="H228" s="163">
        <v>50</v>
      </c>
      <c r="I228" s="164"/>
      <c r="L228" s="159"/>
      <c r="M228" s="165"/>
      <c r="N228" s="166"/>
      <c r="O228" s="166"/>
      <c r="P228" s="166"/>
      <c r="Q228" s="166"/>
      <c r="R228" s="166"/>
      <c r="S228" s="166"/>
      <c r="T228" s="167"/>
      <c r="AT228" s="161" t="s">
        <v>156</v>
      </c>
      <c r="AU228" s="161" t="s">
        <v>83</v>
      </c>
      <c r="AV228" s="13" t="s">
        <v>83</v>
      </c>
      <c r="AW228" s="13" t="s">
        <v>31</v>
      </c>
      <c r="AX228" s="13" t="s">
        <v>73</v>
      </c>
      <c r="AY228" s="161" t="s">
        <v>148</v>
      </c>
    </row>
    <row r="229" spans="1:65" s="13" customFormat="1" ht="10.199999999999999">
      <c r="B229" s="159"/>
      <c r="D229" s="160" t="s">
        <v>156</v>
      </c>
      <c r="E229" s="161" t="s">
        <v>1</v>
      </c>
      <c r="F229" s="162" t="s">
        <v>1092</v>
      </c>
      <c r="H229" s="163">
        <v>9.5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156</v>
      </c>
      <c r="AU229" s="161" t="s">
        <v>83</v>
      </c>
      <c r="AV229" s="13" t="s">
        <v>83</v>
      </c>
      <c r="AW229" s="13" t="s">
        <v>31</v>
      </c>
      <c r="AX229" s="13" t="s">
        <v>73</v>
      </c>
      <c r="AY229" s="161" t="s">
        <v>148</v>
      </c>
    </row>
    <row r="230" spans="1:65" s="13" customFormat="1" ht="10.199999999999999">
      <c r="B230" s="159"/>
      <c r="D230" s="160" t="s">
        <v>156</v>
      </c>
      <c r="E230" s="161" t="s">
        <v>1</v>
      </c>
      <c r="F230" s="162" t="s">
        <v>1093</v>
      </c>
      <c r="H230" s="163">
        <v>2.5</v>
      </c>
      <c r="I230" s="164"/>
      <c r="L230" s="159"/>
      <c r="M230" s="165"/>
      <c r="N230" s="166"/>
      <c r="O230" s="166"/>
      <c r="P230" s="166"/>
      <c r="Q230" s="166"/>
      <c r="R230" s="166"/>
      <c r="S230" s="166"/>
      <c r="T230" s="167"/>
      <c r="AT230" s="161" t="s">
        <v>156</v>
      </c>
      <c r="AU230" s="161" t="s">
        <v>83</v>
      </c>
      <c r="AV230" s="13" t="s">
        <v>83</v>
      </c>
      <c r="AW230" s="13" t="s">
        <v>31</v>
      </c>
      <c r="AX230" s="13" t="s">
        <v>73</v>
      </c>
      <c r="AY230" s="161" t="s">
        <v>148</v>
      </c>
    </row>
    <row r="231" spans="1:65" s="13" customFormat="1" ht="10.199999999999999">
      <c r="B231" s="159"/>
      <c r="D231" s="160" t="s">
        <v>156</v>
      </c>
      <c r="E231" s="161" t="s">
        <v>1</v>
      </c>
      <c r="F231" s="162" t="s">
        <v>1094</v>
      </c>
      <c r="H231" s="163">
        <v>20.25</v>
      </c>
      <c r="I231" s="164"/>
      <c r="L231" s="159"/>
      <c r="M231" s="165"/>
      <c r="N231" s="166"/>
      <c r="O231" s="166"/>
      <c r="P231" s="166"/>
      <c r="Q231" s="166"/>
      <c r="R231" s="166"/>
      <c r="S231" s="166"/>
      <c r="T231" s="167"/>
      <c r="AT231" s="161" t="s">
        <v>156</v>
      </c>
      <c r="AU231" s="161" t="s">
        <v>83</v>
      </c>
      <c r="AV231" s="13" t="s">
        <v>83</v>
      </c>
      <c r="AW231" s="13" t="s">
        <v>31</v>
      </c>
      <c r="AX231" s="13" t="s">
        <v>73</v>
      </c>
      <c r="AY231" s="161" t="s">
        <v>148</v>
      </c>
    </row>
    <row r="232" spans="1:65" s="13" customFormat="1" ht="10.199999999999999">
      <c r="B232" s="159"/>
      <c r="D232" s="160" t="s">
        <v>156</v>
      </c>
      <c r="E232" s="161" t="s">
        <v>1</v>
      </c>
      <c r="F232" s="162" t="s">
        <v>1095</v>
      </c>
      <c r="H232" s="163">
        <v>2</v>
      </c>
      <c r="I232" s="164"/>
      <c r="L232" s="159"/>
      <c r="M232" s="165"/>
      <c r="N232" s="166"/>
      <c r="O232" s="166"/>
      <c r="P232" s="166"/>
      <c r="Q232" s="166"/>
      <c r="R232" s="166"/>
      <c r="S232" s="166"/>
      <c r="T232" s="167"/>
      <c r="AT232" s="161" t="s">
        <v>156</v>
      </c>
      <c r="AU232" s="161" t="s">
        <v>83</v>
      </c>
      <c r="AV232" s="13" t="s">
        <v>83</v>
      </c>
      <c r="AW232" s="13" t="s">
        <v>31</v>
      </c>
      <c r="AX232" s="13" t="s">
        <v>73</v>
      </c>
      <c r="AY232" s="161" t="s">
        <v>148</v>
      </c>
    </row>
    <row r="233" spans="1:65" s="13" customFormat="1" ht="10.199999999999999">
      <c r="B233" s="159"/>
      <c r="D233" s="160" t="s">
        <v>156</v>
      </c>
      <c r="E233" s="161" t="s">
        <v>1</v>
      </c>
      <c r="F233" s="162" t="s">
        <v>1095</v>
      </c>
      <c r="H233" s="163">
        <v>2</v>
      </c>
      <c r="I233" s="164"/>
      <c r="L233" s="159"/>
      <c r="M233" s="165"/>
      <c r="N233" s="166"/>
      <c r="O233" s="166"/>
      <c r="P233" s="166"/>
      <c r="Q233" s="166"/>
      <c r="R233" s="166"/>
      <c r="S233" s="166"/>
      <c r="T233" s="167"/>
      <c r="AT233" s="161" t="s">
        <v>156</v>
      </c>
      <c r="AU233" s="161" t="s">
        <v>83</v>
      </c>
      <c r="AV233" s="13" t="s">
        <v>83</v>
      </c>
      <c r="AW233" s="13" t="s">
        <v>31</v>
      </c>
      <c r="AX233" s="13" t="s">
        <v>73</v>
      </c>
      <c r="AY233" s="161" t="s">
        <v>148</v>
      </c>
    </row>
    <row r="234" spans="1:65" s="14" customFormat="1" ht="10.199999999999999">
      <c r="B234" s="168"/>
      <c r="D234" s="160" t="s">
        <v>156</v>
      </c>
      <c r="E234" s="169" t="s">
        <v>1</v>
      </c>
      <c r="F234" s="170" t="s">
        <v>182</v>
      </c>
      <c r="H234" s="171">
        <v>238.85</v>
      </c>
      <c r="I234" s="172"/>
      <c r="L234" s="168"/>
      <c r="M234" s="173"/>
      <c r="N234" s="174"/>
      <c r="O234" s="174"/>
      <c r="P234" s="174"/>
      <c r="Q234" s="174"/>
      <c r="R234" s="174"/>
      <c r="S234" s="174"/>
      <c r="T234" s="175"/>
      <c r="AT234" s="169" t="s">
        <v>156</v>
      </c>
      <c r="AU234" s="169" t="s">
        <v>83</v>
      </c>
      <c r="AV234" s="14" t="s">
        <v>154</v>
      </c>
      <c r="AW234" s="14" t="s">
        <v>31</v>
      </c>
      <c r="AX234" s="14" t="s">
        <v>81</v>
      </c>
      <c r="AY234" s="169" t="s">
        <v>148</v>
      </c>
    </row>
    <row r="235" spans="1:65" s="2" customFormat="1" ht="24.15" customHeight="1">
      <c r="A235" s="32"/>
      <c r="B235" s="144"/>
      <c r="C235" s="145" t="s">
        <v>288</v>
      </c>
      <c r="D235" s="145" t="s">
        <v>150</v>
      </c>
      <c r="E235" s="146" t="s">
        <v>1140</v>
      </c>
      <c r="F235" s="147" t="s">
        <v>1141</v>
      </c>
      <c r="G235" s="148" t="s">
        <v>205</v>
      </c>
      <c r="H235" s="149">
        <v>238.85</v>
      </c>
      <c r="I235" s="150"/>
      <c r="J235" s="151">
        <f>ROUND(I235*H235,2)</f>
        <v>0</v>
      </c>
      <c r="K235" s="152"/>
      <c r="L235" s="33"/>
      <c r="M235" s="153" t="s">
        <v>1</v>
      </c>
      <c r="N235" s="154" t="s">
        <v>38</v>
      </c>
      <c r="O235" s="58"/>
      <c r="P235" s="155">
        <f>O235*H235</f>
        <v>0</v>
      </c>
      <c r="Q235" s="155">
        <v>0.33206000000000002</v>
      </c>
      <c r="R235" s="155">
        <f>Q235*H235</f>
        <v>79.312531000000007</v>
      </c>
      <c r="S235" s="155">
        <v>0</v>
      </c>
      <c r="T235" s="156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7" t="s">
        <v>154</v>
      </c>
      <c r="AT235" s="157" t="s">
        <v>150</v>
      </c>
      <c r="AU235" s="157" t="s">
        <v>83</v>
      </c>
      <c r="AY235" s="17" t="s">
        <v>148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7" t="s">
        <v>81</v>
      </c>
      <c r="BK235" s="158">
        <f>ROUND(I235*H235,2)</f>
        <v>0</v>
      </c>
      <c r="BL235" s="17" t="s">
        <v>154</v>
      </c>
      <c r="BM235" s="157" t="s">
        <v>1142</v>
      </c>
    </row>
    <row r="236" spans="1:65" s="13" customFormat="1" ht="10.199999999999999">
      <c r="B236" s="159"/>
      <c r="D236" s="160" t="s">
        <v>156</v>
      </c>
      <c r="E236" s="161" t="s">
        <v>1</v>
      </c>
      <c r="F236" s="162" t="s">
        <v>1088</v>
      </c>
      <c r="H236" s="163">
        <v>95</v>
      </c>
      <c r="I236" s="164"/>
      <c r="L236" s="159"/>
      <c r="M236" s="165"/>
      <c r="N236" s="166"/>
      <c r="O236" s="166"/>
      <c r="P236" s="166"/>
      <c r="Q236" s="166"/>
      <c r="R236" s="166"/>
      <c r="S236" s="166"/>
      <c r="T236" s="167"/>
      <c r="AT236" s="161" t="s">
        <v>156</v>
      </c>
      <c r="AU236" s="161" t="s">
        <v>83</v>
      </c>
      <c r="AV236" s="13" t="s">
        <v>83</v>
      </c>
      <c r="AW236" s="13" t="s">
        <v>31</v>
      </c>
      <c r="AX236" s="13" t="s">
        <v>73</v>
      </c>
      <c r="AY236" s="161" t="s">
        <v>148</v>
      </c>
    </row>
    <row r="237" spans="1:65" s="13" customFormat="1" ht="10.199999999999999">
      <c r="B237" s="159"/>
      <c r="D237" s="160" t="s">
        <v>156</v>
      </c>
      <c r="E237" s="161" t="s">
        <v>1</v>
      </c>
      <c r="F237" s="162" t="s">
        <v>1089</v>
      </c>
      <c r="H237" s="163">
        <v>40</v>
      </c>
      <c r="I237" s="164"/>
      <c r="L237" s="159"/>
      <c r="M237" s="165"/>
      <c r="N237" s="166"/>
      <c r="O237" s="166"/>
      <c r="P237" s="166"/>
      <c r="Q237" s="166"/>
      <c r="R237" s="166"/>
      <c r="S237" s="166"/>
      <c r="T237" s="167"/>
      <c r="AT237" s="161" t="s">
        <v>156</v>
      </c>
      <c r="AU237" s="161" t="s">
        <v>83</v>
      </c>
      <c r="AV237" s="13" t="s">
        <v>83</v>
      </c>
      <c r="AW237" s="13" t="s">
        <v>31</v>
      </c>
      <c r="AX237" s="13" t="s">
        <v>73</v>
      </c>
      <c r="AY237" s="161" t="s">
        <v>148</v>
      </c>
    </row>
    <row r="238" spans="1:65" s="13" customFormat="1" ht="10.199999999999999">
      <c r="B238" s="159"/>
      <c r="D238" s="160" t="s">
        <v>156</v>
      </c>
      <c r="E238" s="161" t="s">
        <v>1</v>
      </c>
      <c r="F238" s="162" t="s">
        <v>1090</v>
      </c>
      <c r="H238" s="163">
        <v>17.600000000000001</v>
      </c>
      <c r="I238" s="164"/>
      <c r="L238" s="159"/>
      <c r="M238" s="165"/>
      <c r="N238" s="166"/>
      <c r="O238" s="166"/>
      <c r="P238" s="166"/>
      <c r="Q238" s="166"/>
      <c r="R238" s="166"/>
      <c r="S238" s="166"/>
      <c r="T238" s="167"/>
      <c r="AT238" s="161" t="s">
        <v>156</v>
      </c>
      <c r="AU238" s="161" t="s">
        <v>83</v>
      </c>
      <c r="AV238" s="13" t="s">
        <v>83</v>
      </c>
      <c r="AW238" s="13" t="s">
        <v>31</v>
      </c>
      <c r="AX238" s="13" t="s">
        <v>73</v>
      </c>
      <c r="AY238" s="161" t="s">
        <v>148</v>
      </c>
    </row>
    <row r="239" spans="1:65" s="13" customFormat="1" ht="10.199999999999999">
      <c r="B239" s="159"/>
      <c r="D239" s="160" t="s">
        <v>156</v>
      </c>
      <c r="E239" s="161" t="s">
        <v>1</v>
      </c>
      <c r="F239" s="162" t="s">
        <v>1091</v>
      </c>
      <c r="H239" s="163">
        <v>50</v>
      </c>
      <c r="I239" s="164"/>
      <c r="L239" s="159"/>
      <c r="M239" s="165"/>
      <c r="N239" s="166"/>
      <c r="O239" s="166"/>
      <c r="P239" s="166"/>
      <c r="Q239" s="166"/>
      <c r="R239" s="166"/>
      <c r="S239" s="166"/>
      <c r="T239" s="167"/>
      <c r="AT239" s="161" t="s">
        <v>156</v>
      </c>
      <c r="AU239" s="161" t="s">
        <v>83</v>
      </c>
      <c r="AV239" s="13" t="s">
        <v>83</v>
      </c>
      <c r="AW239" s="13" t="s">
        <v>31</v>
      </c>
      <c r="AX239" s="13" t="s">
        <v>73</v>
      </c>
      <c r="AY239" s="161" t="s">
        <v>148</v>
      </c>
    </row>
    <row r="240" spans="1:65" s="13" customFormat="1" ht="10.199999999999999">
      <c r="B240" s="159"/>
      <c r="D240" s="160" t="s">
        <v>156</v>
      </c>
      <c r="E240" s="161" t="s">
        <v>1</v>
      </c>
      <c r="F240" s="162" t="s">
        <v>1092</v>
      </c>
      <c r="H240" s="163">
        <v>9.5</v>
      </c>
      <c r="I240" s="164"/>
      <c r="L240" s="159"/>
      <c r="M240" s="165"/>
      <c r="N240" s="166"/>
      <c r="O240" s="166"/>
      <c r="P240" s="166"/>
      <c r="Q240" s="166"/>
      <c r="R240" s="166"/>
      <c r="S240" s="166"/>
      <c r="T240" s="167"/>
      <c r="AT240" s="161" t="s">
        <v>156</v>
      </c>
      <c r="AU240" s="161" t="s">
        <v>83</v>
      </c>
      <c r="AV240" s="13" t="s">
        <v>83</v>
      </c>
      <c r="AW240" s="13" t="s">
        <v>31</v>
      </c>
      <c r="AX240" s="13" t="s">
        <v>73</v>
      </c>
      <c r="AY240" s="161" t="s">
        <v>148</v>
      </c>
    </row>
    <row r="241" spans="1:65" s="13" customFormat="1" ht="10.199999999999999">
      <c r="B241" s="159"/>
      <c r="D241" s="160" t="s">
        <v>156</v>
      </c>
      <c r="E241" s="161" t="s">
        <v>1</v>
      </c>
      <c r="F241" s="162" t="s">
        <v>1093</v>
      </c>
      <c r="H241" s="163">
        <v>2.5</v>
      </c>
      <c r="I241" s="164"/>
      <c r="L241" s="159"/>
      <c r="M241" s="165"/>
      <c r="N241" s="166"/>
      <c r="O241" s="166"/>
      <c r="P241" s="166"/>
      <c r="Q241" s="166"/>
      <c r="R241" s="166"/>
      <c r="S241" s="166"/>
      <c r="T241" s="167"/>
      <c r="AT241" s="161" t="s">
        <v>156</v>
      </c>
      <c r="AU241" s="161" t="s">
        <v>83</v>
      </c>
      <c r="AV241" s="13" t="s">
        <v>83</v>
      </c>
      <c r="AW241" s="13" t="s">
        <v>31</v>
      </c>
      <c r="AX241" s="13" t="s">
        <v>73</v>
      </c>
      <c r="AY241" s="161" t="s">
        <v>148</v>
      </c>
    </row>
    <row r="242" spans="1:65" s="13" customFormat="1" ht="10.199999999999999">
      <c r="B242" s="159"/>
      <c r="D242" s="160" t="s">
        <v>156</v>
      </c>
      <c r="E242" s="161" t="s">
        <v>1</v>
      </c>
      <c r="F242" s="162" t="s">
        <v>1094</v>
      </c>
      <c r="H242" s="163">
        <v>20.25</v>
      </c>
      <c r="I242" s="164"/>
      <c r="L242" s="159"/>
      <c r="M242" s="165"/>
      <c r="N242" s="166"/>
      <c r="O242" s="166"/>
      <c r="P242" s="166"/>
      <c r="Q242" s="166"/>
      <c r="R242" s="166"/>
      <c r="S242" s="166"/>
      <c r="T242" s="167"/>
      <c r="AT242" s="161" t="s">
        <v>156</v>
      </c>
      <c r="AU242" s="161" t="s">
        <v>83</v>
      </c>
      <c r="AV242" s="13" t="s">
        <v>83</v>
      </c>
      <c r="AW242" s="13" t="s">
        <v>31</v>
      </c>
      <c r="AX242" s="13" t="s">
        <v>73</v>
      </c>
      <c r="AY242" s="161" t="s">
        <v>148</v>
      </c>
    </row>
    <row r="243" spans="1:65" s="13" customFormat="1" ht="10.199999999999999">
      <c r="B243" s="159"/>
      <c r="D243" s="160" t="s">
        <v>156</v>
      </c>
      <c r="E243" s="161" t="s">
        <v>1</v>
      </c>
      <c r="F243" s="162" t="s">
        <v>1095</v>
      </c>
      <c r="H243" s="163">
        <v>2</v>
      </c>
      <c r="I243" s="164"/>
      <c r="L243" s="159"/>
      <c r="M243" s="165"/>
      <c r="N243" s="166"/>
      <c r="O243" s="166"/>
      <c r="P243" s="166"/>
      <c r="Q243" s="166"/>
      <c r="R243" s="166"/>
      <c r="S243" s="166"/>
      <c r="T243" s="167"/>
      <c r="AT243" s="161" t="s">
        <v>156</v>
      </c>
      <c r="AU243" s="161" t="s">
        <v>83</v>
      </c>
      <c r="AV243" s="13" t="s">
        <v>83</v>
      </c>
      <c r="AW243" s="13" t="s">
        <v>31</v>
      </c>
      <c r="AX243" s="13" t="s">
        <v>73</v>
      </c>
      <c r="AY243" s="161" t="s">
        <v>148</v>
      </c>
    </row>
    <row r="244" spans="1:65" s="13" customFormat="1" ht="10.199999999999999">
      <c r="B244" s="159"/>
      <c r="D244" s="160" t="s">
        <v>156</v>
      </c>
      <c r="E244" s="161" t="s">
        <v>1</v>
      </c>
      <c r="F244" s="162" t="s">
        <v>1095</v>
      </c>
      <c r="H244" s="163">
        <v>2</v>
      </c>
      <c r="I244" s="164"/>
      <c r="L244" s="159"/>
      <c r="M244" s="165"/>
      <c r="N244" s="166"/>
      <c r="O244" s="166"/>
      <c r="P244" s="166"/>
      <c r="Q244" s="166"/>
      <c r="R244" s="166"/>
      <c r="S244" s="166"/>
      <c r="T244" s="167"/>
      <c r="AT244" s="161" t="s">
        <v>156</v>
      </c>
      <c r="AU244" s="161" t="s">
        <v>83</v>
      </c>
      <c r="AV244" s="13" t="s">
        <v>83</v>
      </c>
      <c r="AW244" s="13" t="s">
        <v>31</v>
      </c>
      <c r="AX244" s="13" t="s">
        <v>73</v>
      </c>
      <c r="AY244" s="161" t="s">
        <v>148</v>
      </c>
    </row>
    <row r="245" spans="1:65" s="14" customFormat="1" ht="10.199999999999999">
      <c r="B245" s="168"/>
      <c r="D245" s="160" t="s">
        <v>156</v>
      </c>
      <c r="E245" s="169" t="s">
        <v>1</v>
      </c>
      <c r="F245" s="170" t="s">
        <v>182</v>
      </c>
      <c r="H245" s="171">
        <v>238.85</v>
      </c>
      <c r="I245" s="172"/>
      <c r="L245" s="168"/>
      <c r="M245" s="173"/>
      <c r="N245" s="174"/>
      <c r="O245" s="174"/>
      <c r="P245" s="174"/>
      <c r="Q245" s="174"/>
      <c r="R245" s="174"/>
      <c r="S245" s="174"/>
      <c r="T245" s="175"/>
      <c r="AT245" s="169" t="s">
        <v>156</v>
      </c>
      <c r="AU245" s="169" t="s">
        <v>83</v>
      </c>
      <c r="AV245" s="14" t="s">
        <v>154</v>
      </c>
      <c r="AW245" s="14" t="s">
        <v>31</v>
      </c>
      <c r="AX245" s="14" t="s">
        <v>81</v>
      </c>
      <c r="AY245" s="169" t="s">
        <v>148</v>
      </c>
    </row>
    <row r="246" spans="1:65" s="2" customFormat="1" ht="24.15" customHeight="1">
      <c r="A246" s="32"/>
      <c r="B246" s="144"/>
      <c r="C246" s="145" t="s">
        <v>294</v>
      </c>
      <c r="D246" s="145" t="s">
        <v>150</v>
      </c>
      <c r="E246" s="146" t="s">
        <v>754</v>
      </c>
      <c r="F246" s="147" t="s">
        <v>755</v>
      </c>
      <c r="G246" s="148" t="s">
        <v>205</v>
      </c>
      <c r="H246" s="149">
        <v>238.85</v>
      </c>
      <c r="I246" s="150"/>
      <c r="J246" s="151">
        <f>ROUND(I246*H246,2)</f>
        <v>0</v>
      </c>
      <c r="K246" s="152"/>
      <c r="L246" s="33"/>
      <c r="M246" s="153" t="s">
        <v>1</v>
      </c>
      <c r="N246" s="154" t="s">
        <v>38</v>
      </c>
      <c r="O246" s="58"/>
      <c r="P246" s="155">
        <f>O246*H246</f>
        <v>0</v>
      </c>
      <c r="Q246" s="155">
        <v>6.5199999999999998E-3</v>
      </c>
      <c r="R246" s="155">
        <f>Q246*H246</f>
        <v>1.557302</v>
      </c>
      <c r="S246" s="155">
        <v>0</v>
      </c>
      <c r="T246" s="15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7" t="s">
        <v>154</v>
      </c>
      <c r="AT246" s="157" t="s">
        <v>150</v>
      </c>
      <c r="AU246" s="157" t="s">
        <v>83</v>
      </c>
      <c r="AY246" s="17" t="s">
        <v>148</v>
      </c>
      <c r="BE246" s="158">
        <f>IF(N246="základní",J246,0)</f>
        <v>0</v>
      </c>
      <c r="BF246" s="158">
        <f>IF(N246="snížená",J246,0)</f>
        <v>0</v>
      </c>
      <c r="BG246" s="158">
        <f>IF(N246="zákl. přenesená",J246,0)</f>
        <v>0</v>
      </c>
      <c r="BH246" s="158">
        <f>IF(N246="sníž. přenesená",J246,0)</f>
        <v>0</v>
      </c>
      <c r="BI246" s="158">
        <f>IF(N246="nulová",J246,0)</f>
        <v>0</v>
      </c>
      <c r="BJ246" s="17" t="s">
        <v>81</v>
      </c>
      <c r="BK246" s="158">
        <f>ROUND(I246*H246,2)</f>
        <v>0</v>
      </c>
      <c r="BL246" s="17" t="s">
        <v>154</v>
      </c>
      <c r="BM246" s="157" t="s">
        <v>1143</v>
      </c>
    </row>
    <row r="247" spans="1:65" s="13" customFormat="1" ht="10.199999999999999">
      <c r="B247" s="159"/>
      <c r="D247" s="160" t="s">
        <v>156</v>
      </c>
      <c r="E247" s="161" t="s">
        <v>1</v>
      </c>
      <c r="F247" s="162" t="s">
        <v>1088</v>
      </c>
      <c r="H247" s="163">
        <v>95</v>
      </c>
      <c r="I247" s="164"/>
      <c r="L247" s="159"/>
      <c r="M247" s="165"/>
      <c r="N247" s="166"/>
      <c r="O247" s="166"/>
      <c r="P247" s="166"/>
      <c r="Q247" s="166"/>
      <c r="R247" s="166"/>
      <c r="S247" s="166"/>
      <c r="T247" s="167"/>
      <c r="AT247" s="161" t="s">
        <v>156</v>
      </c>
      <c r="AU247" s="161" t="s">
        <v>83</v>
      </c>
      <c r="AV247" s="13" t="s">
        <v>83</v>
      </c>
      <c r="AW247" s="13" t="s">
        <v>31</v>
      </c>
      <c r="AX247" s="13" t="s">
        <v>73</v>
      </c>
      <c r="AY247" s="161" t="s">
        <v>148</v>
      </c>
    </row>
    <row r="248" spans="1:65" s="13" customFormat="1" ht="10.199999999999999">
      <c r="B248" s="159"/>
      <c r="D248" s="160" t="s">
        <v>156</v>
      </c>
      <c r="E248" s="161" t="s">
        <v>1</v>
      </c>
      <c r="F248" s="162" t="s">
        <v>1089</v>
      </c>
      <c r="H248" s="163">
        <v>40</v>
      </c>
      <c r="I248" s="164"/>
      <c r="L248" s="159"/>
      <c r="M248" s="165"/>
      <c r="N248" s="166"/>
      <c r="O248" s="166"/>
      <c r="P248" s="166"/>
      <c r="Q248" s="166"/>
      <c r="R248" s="166"/>
      <c r="S248" s="166"/>
      <c r="T248" s="167"/>
      <c r="AT248" s="161" t="s">
        <v>156</v>
      </c>
      <c r="AU248" s="161" t="s">
        <v>83</v>
      </c>
      <c r="AV248" s="13" t="s">
        <v>83</v>
      </c>
      <c r="AW248" s="13" t="s">
        <v>31</v>
      </c>
      <c r="AX248" s="13" t="s">
        <v>73</v>
      </c>
      <c r="AY248" s="161" t="s">
        <v>148</v>
      </c>
    </row>
    <row r="249" spans="1:65" s="13" customFormat="1" ht="10.199999999999999">
      <c r="B249" s="159"/>
      <c r="D249" s="160" t="s">
        <v>156</v>
      </c>
      <c r="E249" s="161" t="s">
        <v>1</v>
      </c>
      <c r="F249" s="162" t="s">
        <v>1090</v>
      </c>
      <c r="H249" s="163">
        <v>17.600000000000001</v>
      </c>
      <c r="I249" s="164"/>
      <c r="L249" s="159"/>
      <c r="M249" s="165"/>
      <c r="N249" s="166"/>
      <c r="O249" s="166"/>
      <c r="P249" s="166"/>
      <c r="Q249" s="166"/>
      <c r="R249" s="166"/>
      <c r="S249" s="166"/>
      <c r="T249" s="167"/>
      <c r="AT249" s="161" t="s">
        <v>156</v>
      </c>
      <c r="AU249" s="161" t="s">
        <v>83</v>
      </c>
      <c r="AV249" s="13" t="s">
        <v>83</v>
      </c>
      <c r="AW249" s="13" t="s">
        <v>31</v>
      </c>
      <c r="AX249" s="13" t="s">
        <v>73</v>
      </c>
      <c r="AY249" s="161" t="s">
        <v>148</v>
      </c>
    </row>
    <row r="250" spans="1:65" s="13" customFormat="1" ht="10.199999999999999">
      <c r="B250" s="159"/>
      <c r="D250" s="160" t="s">
        <v>156</v>
      </c>
      <c r="E250" s="161" t="s">
        <v>1</v>
      </c>
      <c r="F250" s="162" t="s">
        <v>1091</v>
      </c>
      <c r="H250" s="163">
        <v>50</v>
      </c>
      <c r="I250" s="164"/>
      <c r="L250" s="159"/>
      <c r="M250" s="165"/>
      <c r="N250" s="166"/>
      <c r="O250" s="166"/>
      <c r="P250" s="166"/>
      <c r="Q250" s="166"/>
      <c r="R250" s="166"/>
      <c r="S250" s="166"/>
      <c r="T250" s="167"/>
      <c r="AT250" s="161" t="s">
        <v>156</v>
      </c>
      <c r="AU250" s="161" t="s">
        <v>83</v>
      </c>
      <c r="AV250" s="13" t="s">
        <v>83</v>
      </c>
      <c r="AW250" s="13" t="s">
        <v>31</v>
      </c>
      <c r="AX250" s="13" t="s">
        <v>73</v>
      </c>
      <c r="AY250" s="161" t="s">
        <v>148</v>
      </c>
    </row>
    <row r="251" spans="1:65" s="13" customFormat="1" ht="10.199999999999999">
      <c r="B251" s="159"/>
      <c r="D251" s="160" t="s">
        <v>156</v>
      </c>
      <c r="E251" s="161" t="s">
        <v>1</v>
      </c>
      <c r="F251" s="162" t="s">
        <v>1092</v>
      </c>
      <c r="H251" s="163">
        <v>9.5</v>
      </c>
      <c r="I251" s="164"/>
      <c r="L251" s="159"/>
      <c r="M251" s="165"/>
      <c r="N251" s="166"/>
      <c r="O251" s="166"/>
      <c r="P251" s="166"/>
      <c r="Q251" s="166"/>
      <c r="R251" s="166"/>
      <c r="S251" s="166"/>
      <c r="T251" s="167"/>
      <c r="AT251" s="161" t="s">
        <v>156</v>
      </c>
      <c r="AU251" s="161" t="s">
        <v>83</v>
      </c>
      <c r="AV251" s="13" t="s">
        <v>83</v>
      </c>
      <c r="AW251" s="13" t="s">
        <v>31</v>
      </c>
      <c r="AX251" s="13" t="s">
        <v>73</v>
      </c>
      <c r="AY251" s="161" t="s">
        <v>148</v>
      </c>
    </row>
    <row r="252" spans="1:65" s="13" customFormat="1" ht="10.199999999999999">
      <c r="B252" s="159"/>
      <c r="D252" s="160" t="s">
        <v>156</v>
      </c>
      <c r="E252" s="161" t="s">
        <v>1</v>
      </c>
      <c r="F252" s="162" t="s">
        <v>1093</v>
      </c>
      <c r="H252" s="163">
        <v>2.5</v>
      </c>
      <c r="I252" s="164"/>
      <c r="L252" s="159"/>
      <c r="M252" s="165"/>
      <c r="N252" s="166"/>
      <c r="O252" s="166"/>
      <c r="P252" s="166"/>
      <c r="Q252" s="166"/>
      <c r="R252" s="166"/>
      <c r="S252" s="166"/>
      <c r="T252" s="167"/>
      <c r="AT252" s="161" t="s">
        <v>156</v>
      </c>
      <c r="AU252" s="161" t="s">
        <v>83</v>
      </c>
      <c r="AV252" s="13" t="s">
        <v>83</v>
      </c>
      <c r="AW252" s="13" t="s">
        <v>31</v>
      </c>
      <c r="AX252" s="13" t="s">
        <v>73</v>
      </c>
      <c r="AY252" s="161" t="s">
        <v>148</v>
      </c>
    </row>
    <row r="253" spans="1:65" s="13" customFormat="1" ht="10.199999999999999">
      <c r="B253" s="159"/>
      <c r="D253" s="160" t="s">
        <v>156</v>
      </c>
      <c r="E253" s="161" t="s">
        <v>1</v>
      </c>
      <c r="F253" s="162" t="s">
        <v>1094</v>
      </c>
      <c r="H253" s="163">
        <v>20.25</v>
      </c>
      <c r="I253" s="164"/>
      <c r="L253" s="159"/>
      <c r="M253" s="165"/>
      <c r="N253" s="166"/>
      <c r="O253" s="166"/>
      <c r="P253" s="166"/>
      <c r="Q253" s="166"/>
      <c r="R253" s="166"/>
      <c r="S253" s="166"/>
      <c r="T253" s="167"/>
      <c r="AT253" s="161" t="s">
        <v>156</v>
      </c>
      <c r="AU253" s="161" t="s">
        <v>83</v>
      </c>
      <c r="AV253" s="13" t="s">
        <v>83</v>
      </c>
      <c r="AW253" s="13" t="s">
        <v>31</v>
      </c>
      <c r="AX253" s="13" t="s">
        <v>73</v>
      </c>
      <c r="AY253" s="161" t="s">
        <v>148</v>
      </c>
    </row>
    <row r="254" spans="1:65" s="13" customFormat="1" ht="10.199999999999999">
      <c r="B254" s="159"/>
      <c r="D254" s="160" t="s">
        <v>156</v>
      </c>
      <c r="E254" s="161" t="s">
        <v>1</v>
      </c>
      <c r="F254" s="162" t="s">
        <v>1095</v>
      </c>
      <c r="H254" s="163">
        <v>2</v>
      </c>
      <c r="I254" s="164"/>
      <c r="L254" s="159"/>
      <c r="M254" s="165"/>
      <c r="N254" s="166"/>
      <c r="O254" s="166"/>
      <c r="P254" s="166"/>
      <c r="Q254" s="166"/>
      <c r="R254" s="166"/>
      <c r="S254" s="166"/>
      <c r="T254" s="167"/>
      <c r="AT254" s="161" t="s">
        <v>156</v>
      </c>
      <c r="AU254" s="161" t="s">
        <v>83</v>
      </c>
      <c r="AV254" s="13" t="s">
        <v>83</v>
      </c>
      <c r="AW254" s="13" t="s">
        <v>31</v>
      </c>
      <c r="AX254" s="13" t="s">
        <v>73</v>
      </c>
      <c r="AY254" s="161" t="s">
        <v>148</v>
      </c>
    </row>
    <row r="255" spans="1:65" s="13" customFormat="1" ht="10.199999999999999">
      <c r="B255" s="159"/>
      <c r="D255" s="160" t="s">
        <v>156</v>
      </c>
      <c r="E255" s="161" t="s">
        <v>1</v>
      </c>
      <c r="F255" s="162" t="s">
        <v>1095</v>
      </c>
      <c r="H255" s="163">
        <v>2</v>
      </c>
      <c r="I255" s="164"/>
      <c r="L255" s="159"/>
      <c r="M255" s="165"/>
      <c r="N255" s="166"/>
      <c r="O255" s="166"/>
      <c r="P255" s="166"/>
      <c r="Q255" s="166"/>
      <c r="R255" s="166"/>
      <c r="S255" s="166"/>
      <c r="T255" s="167"/>
      <c r="AT255" s="161" t="s">
        <v>156</v>
      </c>
      <c r="AU255" s="161" t="s">
        <v>83</v>
      </c>
      <c r="AV255" s="13" t="s">
        <v>83</v>
      </c>
      <c r="AW255" s="13" t="s">
        <v>31</v>
      </c>
      <c r="AX255" s="13" t="s">
        <v>73</v>
      </c>
      <c r="AY255" s="161" t="s">
        <v>148</v>
      </c>
    </row>
    <row r="256" spans="1:65" s="14" customFormat="1" ht="10.199999999999999">
      <c r="B256" s="168"/>
      <c r="D256" s="160" t="s">
        <v>156</v>
      </c>
      <c r="E256" s="169" t="s">
        <v>1</v>
      </c>
      <c r="F256" s="170" t="s">
        <v>182</v>
      </c>
      <c r="H256" s="171">
        <v>238.85</v>
      </c>
      <c r="I256" s="172"/>
      <c r="L256" s="168"/>
      <c r="M256" s="173"/>
      <c r="N256" s="174"/>
      <c r="O256" s="174"/>
      <c r="P256" s="174"/>
      <c r="Q256" s="174"/>
      <c r="R256" s="174"/>
      <c r="S256" s="174"/>
      <c r="T256" s="175"/>
      <c r="AT256" s="169" t="s">
        <v>156</v>
      </c>
      <c r="AU256" s="169" t="s">
        <v>83</v>
      </c>
      <c r="AV256" s="14" t="s">
        <v>154</v>
      </c>
      <c r="AW256" s="14" t="s">
        <v>31</v>
      </c>
      <c r="AX256" s="14" t="s">
        <v>81</v>
      </c>
      <c r="AY256" s="169" t="s">
        <v>148</v>
      </c>
    </row>
    <row r="257" spans="1:65" s="2" customFormat="1" ht="24.15" customHeight="1">
      <c r="A257" s="32"/>
      <c r="B257" s="144"/>
      <c r="C257" s="145" t="s">
        <v>300</v>
      </c>
      <c r="D257" s="145" t="s">
        <v>150</v>
      </c>
      <c r="E257" s="146" t="s">
        <v>758</v>
      </c>
      <c r="F257" s="147" t="s">
        <v>759</v>
      </c>
      <c r="G257" s="148" t="s">
        <v>205</v>
      </c>
      <c r="H257" s="149">
        <v>238.85</v>
      </c>
      <c r="I257" s="150"/>
      <c r="J257" s="151">
        <f>ROUND(I257*H257,2)</f>
        <v>0</v>
      </c>
      <c r="K257" s="152"/>
      <c r="L257" s="33"/>
      <c r="M257" s="153" t="s">
        <v>1</v>
      </c>
      <c r="N257" s="154" t="s">
        <v>38</v>
      </c>
      <c r="O257" s="58"/>
      <c r="P257" s="155">
        <f>O257*H257</f>
        <v>0</v>
      </c>
      <c r="Q257" s="155">
        <v>5.1000000000000004E-4</v>
      </c>
      <c r="R257" s="155">
        <f>Q257*H257</f>
        <v>0.12181350000000001</v>
      </c>
      <c r="S257" s="155">
        <v>0</v>
      </c>
      <c r="T257" s="156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7" t="s">
        <v>154</v>
      </c>
      <c r="AT257" s="157" t="s">
        <v>150</v>
      </c>
      <c r="AU257" s="157" t="s">
        <v>83</v>
      </c>
      <c r="AY257" s="17" t="s">
        <v>148</v>
      </c>
      <c r="BE257" s="158">
        <f>IF(N257="základní",J257,0)</f>
        <v>0</v>
      </c>
      <c r="BF257" s="158">
        <f>IF(N257="snížená",J257,0)</f>
        <v>0</v>
      </c>
      <c r="BG257" s="158">
        <f>IF(N257="zákl. přenesená",J257,0)</f>
        <v>0</v>
      </c>
      <c r="BH257" s="158">
        <f>IF(N257="sníž. přenesená",J257,0)</f>
        <v>0</v>
      </c>
      <c r="BI257" s="158">
        <f>IF(N257="nulová",J257,0)</f>
        <v>0</v>
      </c>
      <c r="BJ257" s="17" t="s">
        <v>81</v>
      </c>
      <c r="BK257" s="158">
        <f>ROUND(I257*H257,2)</f>
        <v>0</v>
      </c>
      <c r="BL257" s="17" t="s">
        <v>154</v>
      </c>
      <c r="BM257" s="157" t="s">
        <v>1144</v>
      </c>
    </row>
    <row r="258" spans="1:65" s="13" customFormat="1" ht="10.199999999999999">
      <c r="B258" s="159"/>
      <c r="D258" s="160" t="s">
        <v>156</v>
      </c>
      <c r="E258" s="161" t="s">
        <v>1</v>
      </c>
      <c r="F258" s="162" t="s">
        <v>1088</v>
      </c>
      <c r="H258" s="163">
        <v>95</v>
      </c>
      <c r="I258" s="164"/>
      <c r="L258" s="159"/>
      <c r="M258" s="165"/>
      <c r="N258" s="166"/>
      <c r="O258" s="166"/>
      <c r="P258" s="166"/>
      <c r="Q258" s="166"/>
      <c r="R258" s="166"/>
      <c r="S258" s="166"/>
      <c r="T258" s="167"/>
      <c r="AT258" s="161" t="s">
        <v>156</v>
      </c>
      <c r="AU258" s="161" t="s">
        <v>83</v>
      </c>
      <c r="AV258" s="13" t="s">
        <v>83</v>
      </c>
      <c r="AW258" s="13" t="s">
        <v>31</v>
      </c>
      <c r="AX258" s="13" t="s">
        <v>73</v>
      </c>
      <c r="AY258" s="161" t="s">
        <v>148</v>
      </c>
    </row>
    <row r="259" spans="1:65" s="13" customFormat="1" ht="10.199999999999999">
      <c r="B259" s="159"/>
      <c r="D259" s="160" t="s">
        <v>156</v>
      </c>
      <c r="E259" s="161" t="s">
        <v>1</v>
      </c>
      <c r="F259" s="162" t="s">
        <v>1089</v>
      </c>
      <c r="H259" s="163">
        <v>40</v>
      </c>
      <c r="I259" s="164"/>
      <c r="L259" s="159"/>
      <c r="M259" s="165"/>
      <c r="N259" s="166"/>
      <c r="O259" s="166"/>
      <c r="P259" s="166"/>
      <c r="Q259" s="166"/>
      <c r="R259" s="166"/>
      <c r="S259" s="166"/>
      <c r="T259" s="167"/>
      <c r="AT259" s="161" t="s">
        <v>156</v>
      </c>
      <c r="AU259" s="161" t="s">
        <v>83</v>
      </c>
      <c r="AV259" s="13" t="s">
        <v>83</v>
      </c>
      <c r="AW259" s="13" t="s">
        <v>31</v>
      </c>
      <c r="AX259" s="13" t="s">
        <v>73</v>
      </c>
      <c r="AY259" s="161" t="s">
        <v>148</v>
      </c>
    </row>
    <row r="260" spans="1:65" s="13" customFormat="1" ht="10.199999999999999">
      <c r="B260" s="159"/>
      <c r="D260" s="160" t="s">
        <v>156</v>
      </c>
      <c r="E260" s="161" t="s">
        <v>1</v>
      </c>
      <c r="F260" s="162" t="s">
        <v>1090</v>
      </c>
      <c r="H260" s="163">
        <v>17.600000000000001</v>
      </c>
      <c r="I260" s="164"/>
      <c r="L260" s="159"/>
      <c r="M260" s="165"/>
      <c r="N260" s="166"/>
      <c r="O260" s="166"/>
      <c r="P260" s="166"/>
      <c r="Q260" s="166"/>
      <c r="R260" s="166"/>
      <c r="S260" s="166"/>
      <c r="T260" s="167"/>
      <c r="AT260" s="161" t="s">
        <v>156</v>
      </c>
      <c r="AU260" s="161" t="s">
        <v>83</v>
      </c>
      <c r="AV260" s="13" t="s">
        <v>83</v>
      </c>
      <c r="AW260" s="13" t="s">
        <v>31</v>
      </c>
      <c r="AX260" s="13" t="s">
        <v>73</v>
      </c>
      <c r="AY260" s="161" t="s">
        <v>148</v>
      </c>
    </row>
    <row r="261" spans="1:65" s="13" customFormat="1" ht="10.199999999999999">
      <c r="B261" s="159"/>
      <c r="D261" s="160" t="s">
        <v>156</v>
      </c>
      <c r="E261" s="161" t="s">
        <v>1</v>
      </c>
      <c r="F261" s="162" t="s">
        <v>1091</v>
      </c>
      <c r="H261" s="163">
        <v>50</v>
      </c>
      <c r="I261" s="164"/>
      <c r="L261" s="159"/>
      <c r="M261" s="165"/>
      <c r="N261" s="166"/>
      <c r="O261" s="166"/>
      <c r="P261" s="166"/>
      <c r="Q261" s="166"/>
      <c r="R261" s="166"/>
      <c r="S261" s="166"/>
      <c r="T261" s="167"/>
      <c r="AT261" s="161" t="s">
        <v>156</v>
      </c>
      <c r="AU261" s="161" t="s">
        <v>83</v>
      </c>
      <c r="AV261" s="13" t="s">
        <v>83</v>
      </c>
      <c r="AW261" s="13" t="s">
        <v>31</v>
      </c>
      <c r="AX261" s="13" t="s">
        <v>73</v>
      </c>
      <c r="AY261" s="161" t="s">
        <v>148</v>
      </c>
    </row>
    <row r="262" spans="1:65" s="13" customFormat="1" ht="10.199999999999999">
      <c r="B262" s="159"/>
      <c r="D262" s="160" t="s">
        <v>156</v>
      </c>
      <c r="E262" s="161" t="s">
        <v>1</v>
      </c>
      <c r="F262" s="162" t="s">
        <v>1092</v>
      </c>
      <c r="H262" s="163">
        <v>9.5</v>
      </c>
      <c r="I262" s="164"/>
      <c r="L262" s="159"/>
      <c r="M262" s="165"/>
      <c r="N262" s="166"/>
      <c r="O262" s="166"/>
      <c r="P262" s="166"/>
      <c r="Q262" s="166"/>
      <c r="R262" s="166"/>
      <c r="S262" s="166"/>
      <c r="T262" s="167"/>
      <c r="AT262" s="161" t="s">
        <v>156</v>
      </c>
      <c r="AU262" s="161" t="s">
        <v>83</v>
      </c>
      <c r="AV262" s="13" t="s">
        <v>83</v>
      </c>
      <c r="AW262" s="13" t="s">
        <v>31</v>
      </c>
      <c r="AX262" s="13" t="s">
        <v>73</v>
      </c>
      <c r="AY262" s="161" t="s">
        <v>148</v>
      </c>
    </row>
    <row r="263" spans="1:65" s="13" customFormat="1" ht="10.199999999999999">
      <c r="B263" s="159"/>
      <c r="D263" s="160" t="s">
        <v>156</v>
      </c>
      <c r="E263" s="161" t="s">
        <v>1</v>
      </c>
      <c r="F263" s="162" t="s">
        <v>1093</v>
      </c>
      <c r="H263" s="163">
        <v>2.5</v>
      </c>
      <c r="I263" s="164"/>
      <c r="L263" s="159"/>
      <c r="M263" s="165"/>
      <c r="N263" s="166"/>
      <c r="O263" s="166"/>
      <c r="P263" s="166"/>
      <c r="Q263" s="166"/>
      <c r="R263" s="166"/>
      <c r="S263" s="166"/>
      <c r="T263" s="167"/>
      <c r="AT263" s="161" t="s">
        <v>156</v>
      </c>
      <c r="AU263" s="161" t="s">
        <v>83</v>
      </c>
      <c r="AV263" s="13" t="s">
        <v>83</v>
      </c>
      <c r="AW263" s="13" t="s">
        <v>31</v>
      </c>
      <c r="AX263" s="13" t="s">
        <v>73</v>
      </c>
      <c r="AY263" s="161" t="s">
        <v>148</v>
      </c>
    </row>
    <row r="264" spans="1:65" s="13" customFormat="1" ht="10.199999999999999">
      <c r="B264" s="159"/>
      <c r="D264" s="160" t="s">
        <v>156</v>
      </c>
      <c r="E264" s="161" t="s">
        <v>1</v>
      </c>
      <c r="F264" s="162" t="s">
        <v>1094</v>
      </c>
      <c r="H264" s="163">
        <v>20.25</v>
      </c>
      <c r="I264" s="164"/>
      <c r="L264" s="159"/>
      <c r="M264" s="165"/>
      <c r="N264" s="166"/>
      <c r="O264" s="166"/>
      <c r="P264" s="166"/>
      <c r="Q264" s="166"/>
      <c r="R264" s="166"/>
      <c r="S264" s="166"/>
      <c r="T264" s="167"/>
      <c r="AT264" s="161" t="s">
        <v>156</v>
      </c>
      <c r="AU264" s="161" t="s">
        <v>83</v>
      </c>
      <c r="AV264" s="13" t="s">
        <v>83</v>
      </c>
      <c r="AW264" s="13" t="s">
        <v>31</v>
      </c>
      <c r="AX264" s="13" t="s">
        <v>73</v>
      </c>
      <c r="AY264" s="161" t="s">
        <v>148</v>
      </c>
    </row>
    <row r="265" spans="1:65" s="13" customFormat="1" ht="10.199999999999999">
      <c r="B265" s="159"/>
      <c r="D265" s="160" t="s">
        <v>156</v>
      </c>
      <c r="E265" s="161" t="s">
        <v>1</v>
      </c>
      <c r="F265" s="162" t="s">
        <v>1095</v>
      </c>
      <c r="H265" s="163">
        <v>2</v>
      </c>
      <c r="I265" s="164"/>
      <c r="L265" s="159"/>
      <c r="M265" s="165"/>
      <c r="N265" s="166"/>
      <c r="O265" s="166"/>
      <c r="P265" s="166"/>
      <c r="Q265" s="166"/>
      <c r="R265" s="166"/>
      <c r="S265" s="166"/>
      <c r="T265" s="167"/>
      <c r="AT265" s="161" t="s">
        <v>156</v>
      </c>
      <c r="AU265" s="161" t="s">
        <v>83</v>
      </c>
      <c r="AV265" s="13" t="s">
        <v>83</v>
      </c>
      <c r="AW265" s="13" t="s">
        <v>31</v>
      </c>
      <c r="AX265" s="13" t="s">
        <v>73</v>
      </c>
      <c r="AY265" s="161" t="s">
        <v>148</v>
      </c>
    </row>
    <row r="266" spans="1:65" s="13" customFormat="1" ht="10.199999999999999">
      <c r="B266" s="159"/>
      <c r="D266" s="160" t="s">
        <v>156</v>
      </c>
      <c r="E266" s="161" t="s">
        <v>1</v>
      </c>
      <c r="F266" s="162" t="s">
        <v>1095</v>
      </c>
      <c r="H266" s="163">
        <v>2</v>
      </c>
      <c r="I266" s="164"/>
      <c r="L266" s="159"/>
      <c r="M266" s="165"/>
      <c r="N266" s="166"/>
      <c r="O266" s="166"/>
      <c r="P266" s="166"/>
      <c r="Q266" s="166"/>
      <c r="R266" s="166"/>
      <c r="S266" s="166"/>
      <c r="T266" s="167"/>
      <c r="AT266" s="161" t="s">
        <v>156</v>
      </c>
      <c r="AU266" s="161" t="s">
        <v>83</v>
      </c>
      <c r="AV266" s="13" t="s">
        <v>83</v>
      </c>
      <c r="AW266" s="13" t="s">
        <v>31</v>
      </c>
      <c r="AX266" s="13" t="s">
        <v>73</v>
      </c>
      <c r="AY266" s="161" t="s">
        <v>148</v>
      </c>
    </row>
    <row r="267" spans="1:65" s="14" customFormat="1" ht="10.199999999999999">
      <c r="B267" s="168"/>
      <c r="D267" s="160" t="s">
        <v>156</v>
      </c>
      <c r="E267" s="169" t="s">
        <v>1</v>
      </c>
      <c r="F267" s="170" t="s">
        <v>182</v>
      </c>
      <c r="H267" s="171">
        <v>238.85</v>
      </c>
      <c r="I267" s="172"/>
      <c r="L267" s="168"/>
      <c r="M267" s="173"/>
      <c r="N267" s="174"/>
      <c r="O267" s="174"/>
      <c r="P267" s="174"/>
      <c r="Q267" s="174"/>
      <c r="R267" s="174"/>
      <c r="S267" s="174"/>
      <c r="T267" s="175"/>
      <c r="AT267" s="169" t="s">
        <v>156</v>
      </c>
      <c r="AU267" s="169" t="s">
        <v>83</v>
      </c>
      <c r="AV267" s="14" t="s">
        <v>154</v>
      </c>
      <c r="AW267" s="14" t="s">
        <v>31</v>
      </c>
      <c r="AX267" s="14" t="s">
        <v>81</v>
      </c>
      <c r="AY267" s="169" t="s">
        <v>148</v>
      </c>
    </row>
    <row r="268" spans="1:65" s="2" customFormat="1" ht="33" customHeight="1">
      <c r="A268" s="32"/>
      <c r="B268" s="144"/>
      <c r="C268" s="145" t="s">
        <v>306</v>
      </c>
      <c r="D268" s="145" t="s">
        <v>150</v>
      </c>
      <c r="E268" s="146" t="s">
        <v>762</v>
      </c>
      <c r="F268" s="147" t="s">
        <v>763</v>
      </c>
      <c r="G268" s="148" t="s">
        <v>205</v>
      </c>
      <c r="H268" s="149">
        <v>238.85</v>
      </c>
      <c r="I268" s="150"/>
      <c r="J268" s="151">
        <f>ROUND(I268*H268,2)</f>
        <v>0</v>
      </c>
      <c r="K268" s="152"/>
      <c r="L268" s="33"/>
      <c r="M268" s="153" t="s">
        <v>1</v>
      </c>
      <c r="N268" s="154" t="s">
        <v>38</v>
      </c>
      <c r="O268" s="58"/>
      <c r="P268" s="155">
        <f>O268*H268</f>
        <v>0</v>
      </c>
      <c r="Q268" s="155">
        <v>0.10373</v>
      </c>
      <c r="R268" s="155">
        <f>Q268*H268</f>
        <v>24.775910499999998</v>
      </c>
      <c r="S268" s="155">
        <v>0</v>
      </c>
      <c r="T268" s="156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7" t="s">
        <v>154</v>
      </c>
      <c r="AT268" s="157" t="s">
        <v>150</v>
      </c>
      <c r="AU268" s="157" t="s">
        <v>83</v>
      </c>
      <c r="AY268" s="17" t="s">
        <v>148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7" t="s">
        <v>81</v>
      </c>
      <c r="BK268" s="158">
        <f>ROUND(I268*H268,2)</f>
        <v>0</v>
      </c>
      <c r="BL268" s="17" t="s">
        <v>154</v>
      </c>
      <c r="BM268" s="157" t="s">
        <v>1145</v>
      </c>
    </row>
    <row r="269" spans="1:65" s="13" customFormat="1" ht="10.199999999999999">
      <c r="B269" s="159"/>
      <c r="D269" s="160" t="s">
        <v>156</v>
      </c>
      <c r="E269" s="161" t="s">
        <v>1</v>
      </c>
      <c r="F269" s="162" t="s">
        <v>1088</v>
      </c>
      <c r="H269" s="163">
        <v>95</v>
      </c>
      <c r="I269" s="164"/>
      <c r="L269" s="159"/>
      <c r="M269" s="165"/>
      <c r="N269" s="166"/>
      <c r="O269" s="166"/>
      <c r="P269" s="166"/>
      <c r="Q269" s="166"/>
      <c r="R269" s="166"/>
      <c r="S269" s="166"/>
      <c r="T269" s="167"/>
      <c r="AT269" s="161" t="s">
        <v>156</v>
      </c>
      <c r="AU269" s="161" t="s">
        <v>83</v>
      </c>
      <c r="AV269" s="13" t="s">
        <v>83</v>
      </c>
      <c r="AW269" s="13" t="s">
        <v>31</v>
      </c>
      <c r="AX269" s="13" t="s">
        <v>73</v>
      </c>
      <c r="AY269" s="161" t="s">
        <v>148</v>
      </c>
    </row>
    <row r="270" spans="1:65" s="13" customFormat="1" ht="10.199999999999999">
      <c r="B270" s="159"/>
      <c r="D270" s="160" t="s">
        <v>156</v>
      </c>
      <c r="E270" s="161" t="s">
        <v>1</v>
      </c>
      <c r="F270" s="162" t="s">
        <v>1089</v>
      </c>
      <c r="H270" s="163">
        <v>40</v>
      </c>
      <c r="I270" s="164"/>
      <c r="L270" s="159"/>
      <c r="M270" s="165"/>
      <c r="N270" s="166"/>
      <c r="O270" s="166"/>
      <c r="P270" s="166"/>
      <c r="Q270" s="166"/>
      <c r="R270" s="166"/>
      <c r="S270" s="166"/>
      <c r="T270" s="167"/>
      <c r="AT270" s="161" t="s">
        <v>156</v>
      </c>
      <c r="AU270" s="161" t="s">
        <v>83</v>
      </c>
      <c r="AV270" s="13" t="s">
        <v>83</v>
      </c>
      <c r="AW270" s="13" t="s">
        <v>31</v>
      </c>
      <c r="AX270" s="13" t="s">
        <v>73</v>
      </c>
      <c r="AY270" s="161" t="s">
        <v>148</v>
      </c>
    </row>
    <row r="271" spans="1:65" s="13" customFormat="1" ht="10.199999999999999">
      <c r="B271" s="159"/>
      <c r="D271" s="160" t="s">
        <v>156</v>
      </c>
      <c r="E271" s="161" t="s">
        <v>1</v>
      </c>
      <c r="F271" s="162" t="s">
        <v>1090</v>
      </c>
      <c r="H271" s="163">
        <v>17.600000000000001</v>
      </c>
      <c r="I271" s="164"/>
      <c r="L271" s="159"/>
      <c r="M271" s="165"/>
      <c r="N271" s="166"/>
      <c r="O271" s="166"/>
      <c r="P271" s="166"/>
      <c r="Q271" s="166"/>
      <c r="R271" s="166"/>
      <c r="S271" s="166"/>
      <c r="T271" s="167"/>
      <c r="AT271" s="161" t="s">
        <v>156</v>
      </c>
      <c r="AU271" s="161" t="s">
        <v>83</v>
      </c>
      <c r="AV271" s="13" t="s">
        <v>83</v>
      </c>
      <c r="AW271" s="13" t="s">
        <v>31</v>
      </c>
      <c r="AX271" s="13" t="s">
        <v>73</v>
      </c>
      <c r="AY271" s="161" t="s">
        <v>148</v>
      </c>
    </row>
    <row r="272" spans="1:65" s="13" customFormat="1" ht="10.199999999999999">
      <c r="B272" s="159"/>
      <c r="D272" s="160" t="s">
        <v>156</v>
      </c>
      <c r="E272" s="161" t="s">
        <v>1</v>
      </c>
      <c r="F272" s="162" t="s">
        <v>1091</v>
      </c>
      <c r="H272" s="163">
        <v>50</v>
      </c>
      <c r="I272" s="164"/>
      <c r="L272" s="159"/>
      <c r="M272" s="165"/>
      <c r="N272" s="166"/>
      <c r="O272" s="166"/>
      <c r="P272" s="166"/>
      <c r="Q272" s="166"/>
      <c r="R272" s="166"/>
      <c r="S272" s="166"/>
      <c r="T272" s="167"/>
      <c r="AT272" s="161" t="s">
        <v>156</v>
      </c>
      <c r="AU272" s="161" t="s">
        <v>83</v>
      </c>
      <c r="AV272" s="13" t="s">
        <v>83</v>
      </c>
      <c r="AW272" s="13" t="s">
        <v>31</v>
      </c>
      <c r="AX272" s="13" t="s">
        <v>73</v>
      </c>
      <c r="AY272" s="161" t="s">
        <v>148</v>
      </c>
    </row>
    <row r="273" spans="1:65" s="13" customFormat="1" ht="10.199999999999999">
      <c r="B273" s="159"/>
      <c r="D273" s="160" t="s">
        <v>156</v>
      </c>
      <c r="E273" s="161" t="s">
        <v>1</v>
      </c>
      <c r="F273" s="162" t="s">
        <v>1092</v>
      </c>
      <c r="H273" s="163">
        <v>9.5</v>
      </c>
      <c r="I273" s="164"/>
      <c r="L273" s="159"/>
      <c r="M273" s="165"/>
      <c r="N273" s="166"/>
      <c r="O273" s="166"/>
      <c r="P273" s="166"/>
      <c r="Q273" s="166"/>
      <c r="R273" s="166"/>
      <c r="S273" s="166"/>
      <c r="T273" s="167"/>
      <c r="AT273" s="161" t="s">
        <v>156</v>
      </c>
      <c r="AU273" s="161" t="s">
        <v>83</v>
      </c>
      <c r="AV273" s="13" t="s">
        <v>83</v>
      </c>
      <c r="AW273" s="13" t="s">
        <v>31</v>
      </c>
      <c r="AX273" s="13" t="s">
        <v>73</v>
      </c>
      <c r="AY273" s="161" t="s">
        <v>148</v>
      </c>
    </row>
    <row r="274" spans="1:65" s="13" customFormat="1" ht="10.199999999999999">
      <c r="B274" s="159"/>
      <c r="D274" s="160" t="s">
        <v>156</v>
      </c>
      <c r="E274" s="161" t="s">
        <v>1</v>
      </c>
      <c r="F274" s="162" t="s">
        <v>1093</v>
      </c>
      <c r="H274" s="163">
        <v>2.5</v>
      </c>
      <c r="I274" s="164"/>
      <c r="L274" s="159"/>
      <c r="M274" s="165"/>
      <c r="N274" s="166"/>
      <c r="O274" s="166"/>
      <c r="P274" s="166"/>
      <c r="Q274" s="166"/>
      <c r="R274" s="166"/>
      <c r="S274" s="166"/>
      <c r="T274" s="167"/>
      <c r="AT274" s="161" t="s">
        <v>156</v>
      </c>
      <c r="AU274" s="161" t="s">
        <v>83</v>
      </c>
      <c r="AV274" s="13" t="s">
        <v>83</v>
      </c>
      <c r="AW274" s="13" t="s">
        <v>31</v>
      </c>
      <c r="AX274" s="13" t="s">
        <v>73</v>
      </c>
      <c r="AY274" s="161" t="s">
        <v>148</v>
      </c>
    </row>
    <row r="275" spans="1:65" s="13" customFormat="1" ht="10.199999999999999">
      <c r="B275" s="159"/>
      <c r="D275" s="160" t="s">
        <v>156</v>
      </c>
      <c r="E275" s="161" t="s">
        <v>1</v>
      </c>
      <c r="F275" s="162" t="s">
        <v>1094</v>
      </c>
      <c r="H275" s="163">
        <v>20.25</v>
      </c>
      <c r="I275" s="164"/>
      <c r="L275" s="159"/>
      <c r="M275" s="165"/>
      <c r="N275" s="166"/>
      <c r="O275" s="166"/>
      <c r="P275" s="166"/>
      <c r="Q275" s="166"/>
      <c r="R275" s="166"/>
      <c r="S275" s="166"/>
      <c r="T275" s="167"/>
      <c r="AT275" s="161" t="s">
        <v>156</v>
      </c>
      <c r="AU275" s="161" t="s">
        <v>83</v>
      </c>
      <c r="AV275" s="13" t="s">
        <v>83</v>
      </c>
      <c r="AW275" s="13" t="s">
        <v>31</v>
      </c>
      <c r="AX275" s="13" t="s">
        <v>73</v>
      </c>
      <c r="AY275" s="161" t="s">
        <v>148</v>
      </c>
    </row>
    <row r="276" spans="1:65" s="13" customFormat="1" ht="10.199999999999999">
      <c r="B276" s="159"/>
      <c r="D276" s="160" t="s">
        <v>156</v>
      </c>
      <c r="E276" s="161" t="s">
        <v>1</v>
      </c>
      <c r="F276" s="162" t="s">
        <v>1095</v>
      </c>
      <c r="H276" s="163">
        <v>2</v>
      </c>
      <c r="I276" s="164"/>
      <c r="L276" s="159"/>
      <c r="M276" s="165"/>
      <c r="N276" s="166"/>
      <c r="O276" s="166"/>
      <c r="P276" s="166"/>
      <c r="Q276" s="166"/>
      <c r="R276" s="166"/>
      <c r="S276" s="166"/>
      <c r="T276" s="167"/>
      <c r="AT276" s="161" t="s">
        <v>156</v>
      </c>
      <c r="AU276" s="161" t="s">
        <v>83</v>
      </c>
      <c r="AV276" s="13" t="s">
        <v>83</v>
      </c>
      <c r="AW276" s="13" t="s">
        <v>31</v>
      </c>
      <c r="AX276" s="13" t="s">
        <v>73</v>
      </c>
      <c r="AY276" s="161" t="s">
        <v>148</v>
      </c>
    </row>
    <row r="277" spans="1:65" s="13" customFormat="1" ht="10.199999999999999">
      <c r="B277" s="159"/>
      <c r="D277" s="160" t="s">
        <v>156</v>
      </c>
      <c r="E277" s="161" t="s">
        <v>1</v>
      </c>
      <c r="F277" s="162" t="s">
        <v>1095</v>
      </c>
      <c r="H277" s="163">
        <v>2</v>
      </c>
      <c r="I277" s="164"/>
      <c r="L277" s="159"/>
      <c r="M277" s="165"/>
      <c r="N277" s="166"/>
      <c r="O277" s="166"/>
      <c r="P277" s="166"/>
      <c r="Q277" s="166"/>
      <c r="R277" s="166"/>
      <c r="S277" s="166"/>
      <c r="T277" s="167"/>
      <c r="AT277" s="161" t="s">
        <v>156</v>
      </c>
      <c r="AU277" s="161" t="s">
        <v>83</v>
      </c>
      <c r="AV277" s="13" t="s">
        <v>83</v>
      </c>
      <c r="AW277" s="13" t="s">
        <v>31</v>
      </c>
      <c r="AX277" s="13" t="s">
        <v>73</v>
      </c>
      <c r="AY277" s="161" t="s">
        <v>148</v>
      </c>
    </row>
    <row r="278" spans="1:65" s="14" customFormat="1" ht="10.199999999999999">
      <c r="B278" s="168"/>
      <c r="D278" s="160" t="s">
        <v>156</v>
      </c>
      <c r="E278" s="169" t="s">
        <v>1</v>
      </c>
      <c r="F278" s="170" t="s">
        <v>182</v>
      </c>
      <c r="H278" s="171">
        <v>238.85</v>
      </c>
      <c r="I278" s="172"/>
      <c r="L278" s="168"/>
      <c r="M278" s="173"/>
      <c r="N278" s="174"/>
      <c r="O278" s="174"/>
      <c r="P278" s="174"/>
      <c r="Q278" s="174"/>
      <c r="R278" s="174"/>
      <c r="S278" s="174"/>
      <c r="T278" s="175"/>
      <c r="AT278" s="169" t="s">
        <v>156</v>
      </c>
      <c r="AU278" s="169" t="s">
        <v>83</v>
      </c>
      <c r="AV278" s="14" t="s">
        <v>154</v>
      </c>
      <c r="AW278" s="14" t="s">
        <v>31</v>
      </c>
      <c r="AX278" s="14" t="s">
        <v>81</v>
      </c>
      <c r="AY278" s="169" t="s">
        <v>148</v>
      </c>
    </row>
    <row r="279" spans="1:65" s="2" customFormat="1" ht="37.799999999999997" customHeight="1">
      <c r="A279" s="32"/>
      <c r="B279" s="144"/>
      <c r="C279" s="145" t="s">
        <v>310</v>
      </c>
      <c r="D279" s="145" t="s">
        <v>150</v>
      </c>
      <c r="E279" s="146" t="s">
        <v>1146</v>
      </c>
      <c r="F279" s="147" t="s">
        <v>1147</v>
      </c>
      <c r="G279" s="148" t="s">
        <v>153</v>
      </c>
      <c r="H279" s="149">
        <v>339.5</v>
      </c>
      <c r="I279" s="150"/>
      <c r="J279" s="151">
        <f>ROUND(I279*H279,2)</f>
        <v>0</v>
      </c>
      <c r="K279" s="152"/>
      <c r="L279" s="33"/>
      <c r="M279" s="153" t="s">
        <v>1</v>
      </c>
      <c r="N279" s="154" t="s">
        <v>38</v>
      </c>
      <c r="O279" s="58"/>
      <c r="P279" s="155">
        <f>O279*H279</f>
        <v>0</v>
      </c>
      <c r="Q279" s="155">
        <v>2.2399999999999998E-3</v>
      </c>
      <c r="R279" s="155">
        <f>Q279*H279</f>
        <v>0.76047999999999993</v>
      </c>
      <c r="S279" s="155">
        <v>0</v>
      </c>
      <c r="T279" s="156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7" t="s">
        <v>154</v>
      </c>
      <c r="AT279" s="157" t="s">
        <v>150</v>
      </c>
      <c r="AU279" s="157" t="s">
        <v>83</v>
      </c>
      <c r="AY279" s="17" t="s">
        <v>148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7" t="s">
        <v>81</v>
      </c>
      <c r="BK279" s="158">
        <f>ROUND(I279*H279,2)</f>
        <v>0</v>
      </c>
      <c r="BL279" s="17" t="s">
        <v>154</v>
      </c>
      <c r="BM279" s="157" t="s">
        <v>1148</v>
      </c>
    </row>
    <row r="280" spans="1:65" s="13" customFormat="1" ht="10.199999999999999">
      <c r="B280" s="159"/>
      <c r="D280" s="160" t="s">
        <v>156</v>
      </c>
      <c r="E280" s="161" t="s">
        <v>1</v>
      </c>
      <c r="F280" s="162" t="s">
        <v>1149</v>
      </c>
      <c r="H280" s="163">
        <v>339.5</v>
      </c>
      <c r="I280" s="164"/>
      <c r="L280" s="159"/>
      <c r="M280" s="165"/>
      <c r="N280" s="166"/>
      <c r="O280" s="166"/>
      <c r="P280" s="166"/>
      <c r="Q280" s="166"/>
      <c r="R280" s="166"/>
      <c r="S280" s="166"/>
      <c r="T280" s="167"/>
      <c r="AT280" s="161" t="s">
        <v>156</v>
      </c>
      <c r="AU280" s="161" t="s">
        <v>83</v>
      </c>
      <c r="AV280" s="13" t="s">
        <v>83</v>
      </c>
      <c r="AW280" s="13" t="s">
        <v>31</v>
      </c>
      <c r="AX280" s="13" t="s">
        <v>81</v>
      </c>
      <c r="AY280" s="161" t="s">
        <v>148</v>
      </c>
    </row>
    <row r="281" spans="1:65" s="12" customFormat="1" ht="22.8" customHeight="1">
      <c r="B281" s="131"/>
      <c r="D281" s="132" t="s">
        <v>72</v>
      </c>
      <c r="E281" s="142" t="s">
        <v>234</v>
      </c>
      <c r="F281" s="142" t="s">
        <v>856</v>
      </c>
      <c r="I281" s="134"/>
      <c r="J281" s="143">
        <f>BK281</f>
        <v>0</v>
      </c>
      <c r="L281" s="131"/>
      <c r="M281" s="136"/>
      <c r="N281" s="137"/>
      <c r="O281" s="137"/>
      <c r="P281" s="138">
        <f>SUM(P282:P285)</f>
        <v>0</v>
      </c>
      <c r="Q281" s="137"/>
      <c r="R281" s="138">
        <f>SUM(R282:R285)</f>
        <v>1.0185E-2</v>
      </c>
      <c r="S281" s="137"/>
      <c r="T281" s="139">
        <f>SUM(T282:T285)</f>
        <v>0</v>
      </c>
      <c r="AR281" s="132" t="s">
        <v>81</v>
      </c>
      <c r="AT281" s="140" t="s">
        <v>72</v>
      </c>
      <c r="AU281" s="140" t="s">
        <v>81</v>
      </c>
      <c r="AY281" s="132" t="s">
        <v>148</v>
      </c>
      <c r="BK281" s="141">
        <f>SUM(BK282:BK285)</f>
        <v>0</v>
      </c>
    </row>
    <row r="282" spans="1:65" s="2" customFormat="1" ht="24.15" customHeight="1">
      <c r="A282" s="32"/>
      <c r="B282" s="144"/>
      <c r="C282" s="145" t="s">
        <v>7</v>
      </c>
      <c r="D282" s="145" t="s">
        <v>150</v>
      </c>
      <c r="E282" s="146" t="s">
        <v>1150</v>
      </c>
      <c r="F282" s="147" t="s">
        <v>1151</v>
      </c>
      <c r="G282" s="148" t="s">
        <v>153</v>
      </c>
      <c r="H282" s="149">
        <v>339.5</v>
      </c>
      <c r="I282" s="150"/>
      <c r="J282" s="151">
        <f>ROUND(I282*H282,2)</f>
        <v>0</v>
      </c>
      <c r="K282" s="152"/>
      <c r="L282" s="33"/>
      <c r="M282" s="153" t="s">
        <v>1</v>
      </c>
      <c r="N282" s="154" t="s">
        <v>38</v>
      </c>
      <c r="O282" s="58"/>
      <c r="P282" s="155">
        <f>O282*H282</f>
        <v>0</v>
      </c>
      <c r="Q282" s="155">
        <v>0</v>
      </c>
      <c r="R282" s="155">
        <f>Q282*H282</f>
        <v>0</v>
      </c>
      <c r="S282" s="155">
        <v>0</v>
      </c>
      <c r="T282" s="156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57" t="s">
        <v>154</v>
      </c>
      <c r="AT282" s="157" t="s">
        <v>150</v>
      </c>
      <c r="AU282" s="157" t="s">
        <v>83</v>
      </c>
      <c r="AY282" s="17" t="s">
        <v>148</v>
      </c>
      <c r="BE282" s="158">
        <f>IF(N282="základní",J282,0)</f>
        <v>0</v>
      </c>
      <c r="BF282" s="158">
        <f>IF(N282="snížená",J282,0)</f>
        <v>0</v>
      </c>
      <c r="BG282" s="158">
        <f>IF(N282="zákl. přenesená",J282,0)</f>
        <v>0</v>
      </c>
      <c r="BH282" s="158">
        <f>IF(N282="sníž. přenesená",J282,0)</f>
        <v>0</v>
      </c>
      <c r="BI282" s="158">
        <f>IF(N282="nulová",J282,0)</f>
        <v>0</v>
      </c>
      <c r="BJ282" s="17" t="s">
        <v>81</v>
      </c>
      <c r="BK282" s="158">
        <f>ROUND(I282*H282,2)</f>
        <v>0</v>
      </c>
      <c r="BL282" s="17" t="s">
        <v>154</v>
      </c>
      <c r="BM282" s="157" t="s">
        <v>1152</v>
      </c>
    </row>
    <row r="283" spans="1:65" s="13" customFormat="1" ht="10.199999999999999">
      <c r="B283" s="159"/>
      <c r="D283" s="160" t="s">
        <v>156</v>
      </c>
      <c r="E283" s="161" t="s">
        <v>1</v>
      </c>
      <c r="F283" s="162" t="s">
        <v>1149</v>
      </c>
      <c r="H283" s="163">
        <v>339.5</v>
      </c>
      <c r="I283" s="164"/>
      <c r="L283" s="159"/>
      <c r="M283" s="165"/>
      <c r="N283" s="166"/>
      <c r="O283" s="166"/>
      <c r="P283" s="166"/>
      <c r="Q283" s="166"/>
      <c r="R283" s="166"/>
      <c r="S283" s="166"/>
      <c r="T283" s="167"/>
      <c r="AT283" s="161" t="s">
        <v>156</v>
      </c>
      <c r="AU283" s="161" t="s">
        <v>83</v>
      </c>
      <c r="AV283" s="13" t="s">
        <v>83</v>
      </c>
      <c r="AW283" s="13" t="s">
        <v>31</v>
      </c>
      <c r="AX283" s="13" t="s">
        <v>81</v>
      </c>
      <c r="AY283" s="161" t="s">
        <v>148</v>
      </c>
    </row>
    <row r="284" spans="1:65" s="2" customFormat="1" ht="24.15" customHeight="1">
      <c r="A284" s="32"/>
      <c r="B284" s="144"/>
      <c r="C284" s="145" t="s">
        <v>319</v>
      </c>
      <c r="D284" s="145" t="s">
        <v>150</v>
      </c>
      <c r="E284" s="146" t="s">
        <v>1153</v>
      </c>
      <c r="F284" s="147" t="s">
        <v>1154</v>
      </c>
      <c r="G284" s="148" t="s">
        <v>153</v>
      </c>
      <c r="H284" s="149">
        <v>339.5</v>
      </c>
      <c r="I284" s="150"/>
      <c r="J284" s="151">
        <f>ROUND(I284*H284,2)</f>
        <v>0</v>
      </c>
      <c r="K284" s="152"/>
      <c r="L284" s="33"/>
      <c r="M284" s="153" t="s">
        <v>1</v>
      </c>
      <c r="N284" s="154" t="s">
        <v>38</v>
      </c>
      <c r="O284" s="58"/>
      <c r="P284" s="155">
        <f>O284*H284</f>
        <v>0</v>
      </c>
      <c r="Q284" s="155">
        <v>3.0000000000000001E-5</v>
      </c>
      <c r="R284" s="155">
        <f>Q284*H284</f>
        <v>1.0185E-2</v>
      </c>
      <c r="S284" s="155">
        <v>0</v>
      </c>
      <c r="T284" s="156">
        <f>S284*H284</f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57" t="s">
        <v>154</v>
      </c>
      <c r="AT284" s="157" t="s">
        <v>150</v>
      </c>
      <c r="AU284" s="157" t="s">
        <v>83</v>
      </c>
      <c r="AY284" s="17" t="s">
        <v>148</v>
      </c>
      <c r="BE284" s="158">
        <f>IF(N284="základní",J284,0)</f>
        <v>0</v>
      </c>
      <c r="BF284" s="158">
        <f>IF(N284="snížená",J284,0)</f>
        <v>0</v>
      </c>
      <c r="BG284" s="158">
        <f>IF(N284="zákl. přenesená",J284,0)</f>
        <v>0</v>
      </c>
      <c r="BH284" s="158">
        <f>IF(N284="sníž. přenesená",J284,0)</f>
        <v>0</v>
      </c>
      <c r="BI284" s="158">
        <f>IF(N284="nulová",J284,0)</f>
        <v>0</v>
      </c>
      <c r="BJ284" s="17" t="s">
        <v>81</v>
      </c>
      <c r="BK284" s="158">
        <f>ROUND(I284*H284,2)</f>
        <v>0</v>
      </c>
      <c r="BL284" s="17" t="s">
        <v>154</v>
      </c>
      <c r="BM284" s="157" t="s">
        <v>1155</v>
      </c>
    </row>
    <row r="285" spans="1:65" s="13" customFormat="1" ht="10.199999999999999">
      <c r="B285" s="159"/>
      <c r="D285" s="160" t="s">
        <v>156</v>
      </c>
      <c r="E285" s="161" t="s">
        <v>1</v>
      </c>
      <c r="F285" s="162" t="s">
        <v>1149</v>
      </c>
      <c r="H285" s="163">
        <v>339.5</v>
      </c>
      <c r="I285" s="164"/>
      <c r="L285" s="159"/>
      <c r="M285" s="165"/>
      <c r="N285" s="166"/>
      <c r="O285" s="166"/>
      <c r="P285" s="166"/>
      <c r="Q285" s="166"/>
      <c r="R285" s="166"/>
      <c r="S285" s="166"/>
      <c r="T285" s="167"/>
      <c r="AT285" s="161" t="s">
        <v>156</v>
      </c>
      <c r="AU285" s="161" t="s">
        <v>83</v>
      </c>
      <c r="AV285" s="13" t="s">
        <v>83</v>
      </c>
      <c r="AW285" s="13" t="s">
        <v>31</v>
      </c>
      <c r="AX285" s="13" t="s">
        <v>81</v>
      </c>
      <c r="AY285" s="161" t="s">
        <v>148</v>
      </c>
    </row>
    <row r="286" spans="1:65" s="12" customFormat="1" ht="22.8" customHeight="1">
      <c r="B286" s="131"/>
      <c r="D286" s="132" t="s">
        <v>72</v>
      </c>
      <c r="E286" s="142" t="s">
        <v>992</v>
      </c>
      <c r="F286" s="142" t="s">
        <v>993</v>
      </c>
      <c r="I286" s="134"/>
      <c r="J286" s="143">
        <f>BK286</f>
        <v>0</v>
      </c>
      <c r="L286" s="131"/>
      <c r="M286" s="136"/>
      <c r="N286" s="137"/>
      <c r="O286" s="137"/>
      <c r="P286" s="138">
        <f>SUM(P287:P297)</f>
        <v>0</v>
      </c>
      <c r="Q286" s="137"/>
      <c r="R286" s="138">
        <f>SUM(R287:R297)</f>
        <v>0</v>
      </c>
      <c r="S286" s="137"/>
      <c r="T286" s="139">
        <f>SUM(T287:T297)</f>
        <v>0</v>
      </c>
      <c r="AR286" s="132" t="s">
        <v>81</v>
      </c>
      <c r="AT286" s="140" t="s">
        <v>72</v>
      </c>
      <c r="AU286" s="140" t="s">
        <v>81</v>
      </c>
      <c r="AY286" s="132" t="s">
        <v>148</v>
      </c>
      <c r="BK286" s="141">
        <f>SUM(BK287:BK297)</f>
        <v>0</v>
      </c>
    </row>
    <row r="287" spans="1:65" s="2" customFormat="1" ht="21.75" customHeight="1">
      <c r="A287" s="32"/>
      <c r="B287" s="144"/>
      <c r="C287" s="145" t="s">
        <v>324</v>
      </c>
      <c r="D287" s="145" t="s">
        <v>150</v>
      </c>
      <c r="E287" s="146" t="s">
        <v>995</v>
      </c>
      <c r="F287" s="147" t="s">
        <v>996</v>
      </c>
      <c r="G287" s="148" t="s">
        <v>257</v>
      </c>
      <c r="H287" s="149">
        <v>71.655000000000001</v>
      </c>
      <c r="I287" s="150"/>
      <c r="J287" s="151">
        <f>ROUND(I287*H287,2)</f>
        <v>0</v>
      </c>
      <c r="K287" s="152"/>
      <c r="L287" s="33"/>
      <c r="M287" s="153" t="s">
        <v>1</v>
      </c>
      <c r="N287" s="154" t="s">
        <v>38</v>
      </c>
      <c r="O287" s="58"/>
      <c r="P287" s="155">
        <f>O287*H287</f>
        <v>0</v>
      </c>
      <c r="Q287" s="155">
        <v>0</v>
      </c>
      <c r="R287" s="155">
        <f>Q287*H287</f>
        <v>0</v>
      </c>
      <c r="S287" s="155">
        <v>0</v>
      </c>
      <c r="T287" s="156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57" t="s">
        <v>154</v>
      </c>
      <c r="AT287" s="157" t="s">
        <v>150</v>
      </c>
      <c r="AU287" s="157" t="s">
        <v>83</v>
      </c>
      <c r="AY287" s="17" t="s">
        <v>148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7" t="s">
        <v>81</v>
      </c>
      <c r="BK287" s="158">
        <f>ROUND(I287*H287,2)</f>
        <v>0</v>
      </c>
      <c r="BL287" s="17" t="s">
        <v>154</v>
      </c>
      <c r="BM287" s="157" t="s">
        <v>1156</v>
      </c>
    </row>
    <row r="288" spans="1:65" s="2" customFormat="1" ht="24.15" customHeight="1">
      <c r="A288" s="32"/>
      <c r="B288" s="144"/>
      <c r="C288" s="145" t="s">
        <v>328</v>
      </c>
      <c r="D288" s="145" t="s">
        <v>150</v>
      </c>
      <c r="E288" s="146" t="s">
        <v>999</v>
      </c>
      <c r="F288" s="147" t="s">
        <v>1000</v>
      </c>
      <c r="G288" s="148" t="s">
        <v>257</v>
      </c>
      <c r="H288" s="149">
        <v>1003.17</v>
      </c>
      <c r="I288" s="150"/>
      <c r="J288" s="151">
        <f>ROUND(I288*H288,2)</f>
        <v>0</v>
      </c>
      <c r="K288" s="152"/>
      <c r="L288" s="33"/>
      <c r="M288" s="153" t="s">
        <v>1</v>
      </c>
      <c r="N288" s="154" t="s">
        <v>38</v>
      </c>
      <c r="O288" s="58"/>
      <c r="P288" s="155">
        <f>O288*H288</f>
        <v>0</v>
      </c>
      <c r="Q288" s="155">
        <v>0</v>
      </c>
      <c r="R288" s="155">
        <f>Q288*H288</f>
        <v>0</v>
      </c>
      <c r="S288" s="155">
        <v>0</v>
      </c>
      <c r="T288" s="156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7" t="s">
        <v>154</v>
      </c>
      <c r="AT288" s="157" t="s">
        <v>150</v>
      </c>
      <c r="AU288" s="157" t="s">
        <v>83</v>
      </c>
      <c r="AY288" s="17" t="s">
        <v>148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7" t="s">
        <v>81</v>
      </c>
      <c r="BK288" s="158">
        <f>ROUND(I288*H288,2)</f>
        <v>0</v>
      </c>
      <c r="BL288" s="17" t="s">
        <v>154</v>
      </c>
      <c r="BM288" s="157" t="s">
        <v>1157</v>
      </c>
    </row>
    <row r="289" spans="1:65" s="13" customFormat="1" ht="10.199999999999999">
      <c r="B289" s="159"/>
      <c r="D289" s="160" t="s">
        <v>156</v>
      </c>
      <c r="F289" s="162" t="s">
        <v>1158</v>
      </c>
      <c r="H289" s="163">
        <v>1003.17</v>
      </c>
      <c r="I289" s="164"/>
      <c r="L289" s="159"/>
      <c r="M289" s="165"/>
      <c r="N289" s="166"/>
      <c r="O289" s="166"/>
      <c r="P289" s="166"/>
      <c r="Q289" s="166"/>
      <c r="R289" s="166"/>
      <c r="S289" s="166"/>
      <c r="T289" s="167"/>
      <c r="AT289" s="161" t="s">
        <v>156</v>
      </c>
      <c r="AU289" s="161" t="s">
        <v>83</v>
      </c>
      <c r="AV289" s="13" t="s">
        <v>83</v>
      </c>
      <c r="AW289" s="13" t="s">
        <v>3</v>
      </c>
      <c r="AX289" s="13" t="s">
        <v>81</v>
      </c>
      <c r="AY289" s="161" t="s">
        <v>148</v>
      </c>
    </row>
    <row r="290" spans="1:65" s="2" customFormat="1" ht="16.5" customHeight="1">
      <c r="A290" s="32"/>
      <c r="B290" s="144"/>
      <c r="C290" s="145" t="s">
        <v>332</v>
      </c>
      <c r="D290" s="145" t="s">
        <v>150</v>
      </c>
      <c r="E290" s="146" t="s">
        <v>1004</v>
      </c>
      <c r="F290" s="147" t="s">
        <v>1005</v>
      </c>
      <c r="G290" s="148" t="s">
        <v>257</v>
      </c>
      <c r="H290" s="149">
        <v>152.14699999999999</v>
      </c>
      <c r="I290" s="150"/>
      <c r="J290" s="151">
        <f>ROUND(I290*H290,2)</f>
        <v>0</v>
      </c>
      <c r="K290" s="152"/>
      <c r="L290" s="33"/>
      <c r="M290" s="153" t="s">
        <v>1</v>
      </c>
      <c r="N290" s="154" t="s">
        <v>38</v>
      </c>
      <c r="O290" s="58"/>
      <c r="P290" s="155">
        <f>O290*H290</f>
        <v>0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7" t="s">
        <v>154</v>
      </c>
      <c r="AT290" s="157" t="s">
        <v>150</v>
      </c>
      <c r="AU290" s="157" t="s">
        <v>83</v>
      </c>
      <c r="AY290" s="17" t="s">
        <v>148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7" t="s">
        <v>81</v>
      </c>
      <c r="BK290" s="158">
        <f>ROUND(I290*H290,2)</f>
        <v>0</v>
      </c>
      <c r="BL290" s="17" t="s">
        <v>154</v>
      </c>
      <c r="BM290" s="157" t="s">
        <v>1159</v>
      </c>
    </row>
    <row r="291" spans="1:65" s="2" customFormat="1" ht="24.15" customHeight="1">
      <c r="A291" s="32"/>
      <c r="B291" s="144"/>
      <c r="C291" s="145" t="s">
        <v>336</v>
      </c>
      <c r="D291" s="145" t="s">
        <v>150</v>
      </c>
      <c r="E291" s="146" t="s">
        <v>1008</v>
      </c>
      <c r="F291" s="147" t="s">
        <v>1009</v>
      </c>
      <c r="G291" s="148" t="s">
        <v>257</v>
      </c>
      <c r="H291" s="149">
        <v>2130.058</v>
      </c>
      <c r="I291" s="150"/>
      <c r="J291" s="151">
        <f>ROUND(I291*H291,2)</f>
        <v>0</v>
      </c>
      <c r="K291" s="152"/>
      <c r="L291" s="33"/>
      <c r="M291" s="153" t="s">
        <v>1</v>
      </c>
      <c r="N291" s="154" t="s">
        <v>38</v>
      </c>
      <c r="O291" s="58"/>
      <c r="P291" s="155">
        <f>O291*H291</f>
        <v>0</v>
      </c>
      <c r="Q291" s="155">
        <v>0</v>
      </c>
      <c r="R291" s="155">
        <f>Q291*H291</f>
        <v>0</v>
      </c>
      <c r="S291" s="155">
        <v>0</v>
      </c>
      <c r="T291" s="156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57" t="s">
        <v>154</v>
      </c>
      <c r="AT291" s="157" t="s">
        <v>150</v>
      </c>
      <c r="AU291" s="157" t="s">
        <v>83</v>
      </c>
      <c r="AY291" s="17" t="s">
        <v>148</v>
      </c>
      <c r="BE291" s="158">
        <f>IF(N291="základní",J291,0)</f>
        <v>0</v>
      </c>
      <c r="BF291" s="158">
        <f>IF(N291="snížená",J291,0)</f>
        <v>0</v>
      </c>
      <c r="BG291" s="158">
        <f>IF(N291="zákl. přenesená",J291,0)</f>
        <v>0</v>
      </c>
      <c r="BH291" s="158">
        <f>IF(N291="sníž. přenesená",J291,0)</f>
        <v>0</v>
      </c>
      <c r="BI291" s="158">
        <f>IF(N291="nulová",J291,0)</f>
        <v>0</v>
      </c>
      <c r="BJ291" s="17" t="s">
        <v>81</v>
      </c>
      <c r="BK291" s="158">
        <f>ROUND(I291*H291,2)</f>
        <v>0</v>
      </c>
      <c r="BL291" s="17" t="s">
        <v>154</v>
      </c>
      <c r="BM291" s="157" t="s">
        <v>1160</v>
      </c>
    </row>
    <row r="292" spans="1:65" s="13" customFormat="1" ht="10.199999999999999">
      <c r="B292" s="159"/>
      <c r="D292" s="160" t="s">
        <v>156</v>
      </c>
      <c r="F292" s="162" t="s">
        <v>1161</v>
      </c>
      <c r="H292" s="163">
        <v>2130.058</v>
      </c>
      <c r="I292" s="164"/>
      <c r="L292" s="159"/>
      <c r="M292" s="165"/>
      <c r="N292" s="166"/>
      <c r="O292" s="166"/>
      <c r="P292" s="166"/>
      <c r="Q292" s="166"/>
      <c r="R292" s="166"/>
      <c r="S292" s="166"/>
      <c r="T292" s="167"/>
      <c r="AT292" s="161" t="s">
        <v>156</v>
      </c>
      <c r="AU292" s="161" t="s">
        <v>83</v>
      </c>
      <c r="AV292" s="13" t="s">
        <v>83</v>
      </c>
      <c r="AW292" s="13" t="s">
        <v>3</v>
      </c>
      <c r="AX292" s="13" t="s">
        <v>81</v>
      </c>
      <c r="AY292" s="161" t="s">
        <v>148</v>
      </c>
    </row>
    <row r="293" spans="1:65" s="2" customFormat="1" ht="24.15" customHeight="1">
      <c r="A293" s="32"/>
      <c r="B293" s="144"/>
      <c r="C293" s="145" t="s">
        <v>340</v>
      </c>
      <c r="D293" s="145" t="s">
        <v>150</v>
      </c>
      <c r="E293" s="146" t="s">
        <v>1013</v>
      </c>
      <c r="F293" s="147" t="s">
        <v>1014</v>
      </c>
      <c r="G293" s="148" t="s">
        <v>257</v>
      </c>
      <c r="H293" s="149">
        <v>71.655000000000001</v>
      </c>
      <c r="I293" s="150"/>
      <c r="J293" s="151">
        <f>ROUND(I293*H293,2)</f>
        <v>0</v>
      </c>
      <c r="K293" s="152"/>
      <c r="L293" s="33"/>
      <c r="M293" s="153" t="s">
        <v>1</v>
      </c>
      <c r="N293" s="154" t="s">
        <v>38</v>
      </c>
      <c r="O293" s="58"/>
      <c r="P293" s="155">
        <f>O293*H293</f>
        <v>0</v>
      </c>
      <c r="Q293" s="155">
        <v>0</v>
      </c>
      <c r="R293" s="155">
        <f>Q293*H293</f>
        <v>0</v>
      </c>
      <c r="S293" s="155">
        <v>0</v>
      </c>
      <c r="T293" s="156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7" t="s">
        <v>154</v>
      </c>
      <c r="AT293" s="157" t="s">
        <v>150</v>
      </c>
      <c r="AU293" s="157" t="s">
        <v>83</v>
      </c>
      <c r="AY293" s="17" t="s">
        <v>148</v>
      </c>
      <c r="BE293" s="158">
        <f>IF(N293="základní",J293,0)</f>
        <v>0</v>
      </c>
      <c r="BF293" s="158">
        <f>IF(N293="snížená",J293,0)</f>
        <v>0</v>
      </c>
      <c r="BG293" s="158">
        <f>IF(N293="zákl. přenesená",J293,0)</f>
        <v>0</v>
      </c>
      <c r="BH293" s="158">
        <f>IF(N293="sníž. přenesená",J293,0)</f>
        <v>0</v>
      </c>
      <c r="BI293" s="158">
        <f>IF(N293="nulová",J293,0)</f>
        <v>0</v>
      </c>
      <c r="BJ293" s="17" t="s">
        <v>81</v>
      </c>
      <c r="BK293" s="158">
        <f>ROUND(I293*H293,2)</f>
        <v>0</v>
      </c>
      <c r="BL293" s="17" t="s">
        <v>154</v>
      </c>
      <c r="BM293" s="157" t="s">
        <v>1162</v>
      </c>
    </row>
    <row r="294" spans="1:65" s="2" customFormat="1" ht="24.15" customHeight="1">
      <c r="A294" s="32"/>
      <c r="B294" s="144"/>
      <c r="C294" s="145" t="s">
        <v>345</v>
      </c>
      <c r="D294" s="145" t="s">
        <v>150</v>
      </c>
      <c r="E294" s="146" t="s">
        <v>1017</v>
      </c>
      <c r="F294" s="147" t="s">
        <v>1018</v>
      </c>
      <c r="G294" s="148" t="s">
        <v>257</v>
      </c>
      <c r="H294" s="149">
        <v>152.14699999999999</v>
      </c>
      <c r="I294" s="150"/>
      <c r="J294" s="151">
        <f>ROUND(I294*H294,2)</f>
        <v>0</v>
      </c>
      <c r="K294" s="152"/>
      <c r="L294" s="33"/>
      <c r="M294" s="153" t="s">
        <v>1</v>
      </c>
      <c r="N294" s="154" t="s">
        <v>38</v>
      </c>
      <c r="O294" s="58"/>
      <c r="P294" s="155">
        <f>O294*H294</f>
        <v>0</v>
      </c>
      <c r="Q294" s="155">
        <v>0</v>
      </c>
      <c r="R294" s="155">
        <f>Q294*H294</f>
        <v>0</v>
      </c>
      <c r="S294" s="155">
        <v>0</v>
      </c>
      <c r="T294" s="156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57" t="s">
        <v>154</v>
      </c>
      <c r="AT294" s="157" t="s">
        <v>150</v>
      </c>
      <c r="AU294" s="157" t="s">
        <v>83</v>
      </c>
      <c r="AY294" s="17" t="s">
        <v>148</v>
      </c>
      <c r="BE294" s="158">
        <f>IF(N294="základní",J294,0)</f>
        <v>0</v>
      </c>
      <c r="BF294" s="158">
        <f>IF(N294="snížená",J294,0)</f>
        <v>0</v>
      </c>
      <c r="BG294" s="158">
        <f>IF(N294="zákl. přenesená",J294,0)</f>
        <v>0</v>
      </c>
      <c r="BH294" s="158">
        <f>IF(N294="sníž. přenesená",J294,0)</f>
        <v>0</v>
      </c>
      <c r="BI294" s="158">
        <f>IF(N294="nulová",J294,0)</f>
        <v>0</v>
      </c>
      <c r="BJ294" s="17" t="s">
        <v>81</v>
      </c>
      <c r="BK294" s="158">
        <f>ROUND(I294*H294,2)</f>
        <v>0</v>
      </c>
      <c r="BL294" s="17" t="s">
        <v>154</v>
      </c>
      <c r="BM294" s="157" t="s">
        <v>1163</v>
      </c>
    </row>
    <row r="295" spans="1:65" s="2" customFormat="1" ht="37.799999999999997" customHeight="1">
      <c r="A295" s="32"/>
      <c r="B295" s="144"/>
      <c r="C295" s="145" t="s">
        <v>349</v>
      </c>
      <c r="D295" s="145" t="s">
        <v>150</v>
      </c>
      <c r="E295" s="146" t="s">
        <v>1164</v>
      </c>
      <c r="F295" s="147" t="s">
        <v>1165</v>
      </c>
      <c r="G295" s="148" t="s">
        <v>257</v>
      </c>
      <c r="H295" s="149">
        <v>77.626000000000005</v>
      </c>
      <c r="I295" s="150"/>
      <c r="J295" s="151">
        <f>ROUND(I295*H295,2)</f>
        <v>0</v>
      </c>
      <c r="K295" s="152"/>
      <c r="L295" s="33"/>
      <c r="M295" s="153" t="s">
        <v>1</v>
      </c>
      <c r="N295" s="154" t="s">
        <v>38</v>
      </c>
      <c r="O295" s="58"/>
      <c r="P295" s="155">
        <f>O295*H295</f>
        <v>0</v>
      </c>
      <c r="Q295" s="155">
        <v>0</v>
      </c>
      <c r="R295" s="155">
        <f>Q295*H295</f>
        <v>0</v>
      </c>
      <c r="S295" s="155">
        <v>0</v>
      </c>
      <c r="T295" s="156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7" t="s">
        <v>154</v>
      </c>
      <c r="AT295" s="157" t="s">
        <v>150</v>
      </c>
      <c r="AU295" s="157" t="s">
        <v>83</v>
      </c>
      <c r="AY295" s="17" t="s">
        <v>148</v>
      </c>
      <c r="BE295" s="158">
        <f>IF(N295="základní",J295,0)</f>
        <v>0</v>
      </c>
      <c r="BF295" s="158">
        <f>IF(N295="snížená",J295,0)</f>
        <v>0</v>
      </c>
      <c r="BG295" s="158">
        <f>IF(N295="zákl. přenesená",J295,0)</f>
        <v>0</v>
      </c>
      <c r="BH295" s="158">
        <f>IF(N295="sníž. přenesená",J295,0)</f>
        <v>0</v>
      </c>
      <c r="BI295" s="158">
        <f>IF(N295="nulová",J295,0)</f>
        <v>0</v>
      </c>
      <c r="BJ295" s="17" t="s">
        <v>81</v>
      </c>
      <c r="BK295" s="158">
        <f>ROUND(I295*H295,2)</f>
        <v>0</v>
      </c>
      <c r="BL295" s="17" t="s">
        <v>154</v>
      </c>
      <c r="BM295" s="157" t="s">
        <v>1166</v>
      </c>
    </row>
    <row r="296" spans="1:65" s="2" customFormat="1" ht="44.25" customHeight="1">
      <c r="A296" s="32"/>
      <c r="B296" s="144"/>
      <c r="C296" s="145" t="s">
        <v>353</v>
      </c>
      <c r="D296" s="145" t="s">
        <v>150</v>
      </c>
      <c r="E296" s="146" t="s">
        <v>1021</v>
      </c>
      <c r="F296" s="147" t="s">
        <v>1022</v>
      </c>
      <c r="G296" s="148" t="s">
        <v>257</v>
      </c>
      <c r="H296" s="149">
        <v>71.655000000000001</v>
      </c>
      <c r="I296" s="150"/>
      <c r="J296" s="151">
        <f>ROUND(I296*H296,2)</f>
        <v>0</v>
      </c>
      <c r="K296" s="152"/>
      <c r="L296" s="33"/>
      <c r="M296" s="153" t="s">
        <v>1</v>
      </c>
      <c r="N296" s="154" t="s">
        <v>38</v>
      </c>
      <c r="O296" s="58"/>
      <c r="P296" s="155">
        <f>O296*H296</f>
        <v>0</v>
      </c>
      <c r="Q296" s="155">
        <v>0</v>
      </c>
      <c r="R296" s="155">
        <f>Q296*H296</f>
        <v>0</v>
      </c>
      <c r="S296" s="155">
        <v>0</v>
      </c>
      <c r="T296" s="156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57" t="s">
        <v>154</v>
      </c>
      <c r="AT296" s="157" t="s">
        <v>150</v>
      </c>
      <c r="AU296" s="157" t="s">
        <v>83</v>
      </c>
      <c r="AY296" s="17" t="s">
        <v>148</v>
      </c>
      <c r="BE296" s="158">
        <f>IF(N296="základní",J296,0)</f>
        <v>0</v>
      </c>
      <c r="BF296" s="158">
        <f>IF(N296="snížená",J296,0)</f>
        <v>0</v>
      </c>
      <c r="BG296" s="158">
        <f>IF(N296="zákl. přenesená",J296,0)</f>
        <v>0</v>
      </c>
      <c r="BH296" s="158">
        <f>IF(N296="sníž. přenesená",J296,0)</f>
        <v>0</v>
      </c>
      <c r="BI296" s="158">
        <f>IF(N296="nulová",J296,0)</f>
        <v>0</v>
      </c>
      <c r="BJ296" s="17" t="s">
        <v>81</v>
      </c>
      <c r="BK296" s="158">
        <f>ROUND(I296*H296,2)</f>
        <v>0</v>
      </c>
      <c r="BL296" s="17" t="s">
        <v>154</v>
      </c>
      <c r="BM296" s="157" t="s">
        <v>1167</v>
      </c>
    </row>
    <row r="297" spans="1:65" s="2" customFormat="1" ht="44.25" customHeight="1">
      <c r="A297" s="32"/>
      <c r="B297" s="144"/>
      <c r="C297" s="145" t="s">
        <v>357</v>
      </c>
      <c r="D297" s="145" t="s">
        <v>150</v>
      </c>
      <c r="E297" s="146" t="s">
        <v>1025</v>
      </c>
      <c r="F297" s="147" t="s">
        <v>1026</v>
      </c>
      <c r="G297" s="148" t="s">
        <v>257</v>
      </c>
      <c r="H297" s="149">
        <v>74.521000000000001</v>
      </c>
      <c r="I297" s="150"/>
      <c r="J297" s="151">
        <f>ROUND(I297*H297,2)</f>
        <v>0</v>
      </c>
      <c r="K297" s="152"/>
      <c r="L297" s="33"/>
      <c r="M297" s="153" t="s">
        <v>1</v>
      </c>
      <c r="N297" s="154" t="s">
        <v>38</v>
      </c>
      <c r="O297" s="58"/>
      <c r="P297" s="155">
        <f>O297*H297</f>
        <v>0</v>
      </c>
      <c r="Q297" s="155">
        <v>0</v>
      </c>
      <c r="R297" s="155">
        <f>Q297*H297</f>
        <v>0</v>
      </c>
      <c r="S297" s="155">
        <v>0</v>
      </c>
      <c r="T297" s="156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57" t="s">
        <v>154</v>
      </c>
      <c r="AT297" s="157" t="s">
        <v>150</v>
      </c>
      <c r="AU297" s="157" t="s">
        <v>83</v>
      </c>
      <c r="AY297" s="17" t="s">
        <v>148</v>
      </c>
      <c r="BE297" s="158">
        <f>IF(N297="základní",J297,0)</f>
        <v>0</v>
      </c>
      <c r="BF297" s="158">
        <f>IF(N297="snížená",J297,0)</f>
        <v>0</v>
      </c>
      <c r="BG297" s="158">
        <f>IF(N297="zákl. přenesená",J297,0)</f>
        <v>0</v>
      </c>
      <c r="BH297" s="158">
        <f>IF(N297="sníž. přenesená",J297,0)</f>
        <v>0</v>
      </c>
      <c r="BI297" s="158">
        <f>IF(N297="nulová",J297,0)</f>
        <v>0</v>
      </c>
      <c r="BJ297" s="17" t="s">
        <v>81</v>
      </c>
      <c r="BK297" s="158">
        <f>ROUND(I297*H297,2)</f>
        <v>0</v>
      </c>
      <c r="BL297" s="17" t="s">
        <v>154</v>
      </c>
      <c r="BM297" s="157" t="s">
        <v>1168</v>
      </c>
    </row>
    <row r="298" spans="1:65" s="12" customFormat="1" ht="22.8" customHeight="1">
      <c r="B298" s="131"/>
      <c r="D298" s="132" t="s">
        <v>72</v>
      </c>
      <c r="E298" s="142" t="s">
        <v>365</v>
      </c>
      <c r="F298" s="142" t="s">
        <v>366</v>
      </c>
      <c r="I298" s="134"/>
      <c r="J298" s="143">
        <f>BK298</f>
        <v>0</v>
      </c>
      <c r="L298" s="131"/>
      <c r="M298" s="136"/>
      <c r="N298" s="137"/>
      <c r="O298" s="137"/>
      <c r="P298" s="138">
        <f>P299</f>
        <v>0</v>
      </c>
      <c r="Q298" s="137"/>
      <c r="R298" s="138">
        <f>R299</f>
        <v>0</v>
      </c>
      <c r="S298" s="137"/>
      <c r="T298" s="139">
        <f>T299</f>
        <v>0</v>
      </c>
      <c r="AR298" s="132" t="s">
        <v>81</v>
      </c>
      <c r="AT298" s="140" t="s">
        <v>72</v>
      </c>
      <c r="AU298" s="140" t="s">
        <v>81</v>
      </c>
      <c r="AY298" s="132" t="s">
        <v>148</v>
      </c>
      <c r="BK298" s="141">
        <f>BK299</f>
        <v>0</v>
      </c>
    </row>
    <row r="299" spans="1:65" s="2" customFormat="1" ht="33" customHeight="1">
      <c r="A299" s="32"/>
      <c r="B299" s="144"/>
      <c r="C299" s="145" t="s">
        <v>361</v>
      </c>
      <c r="D299" s="145" t="s">
        <v>150</v>
      </c>
      <c r="E299" s="146" t="s">
        <v>1029</v>
      </c>
      <c r="F299" s="147" t="s">
        <v>1030</v>
      </c>
      <c r="G299" s="148" t="s">
        <v>257</v>
      </c>
      <c r="H299" s="149">
        <v>293.88299999999998</v>
      </c>
      <c r="I299" s="150"/>
      <c r="J299" s="151">
        <f>ROUND(I299*H299,2)</f>
        <v>0</v>
      </c>
      <c r="K299" s="152"/>
      <c r="L299" s="33"/>
      <c r="M299" s="195" t="s">
        <v>1</v>
      </c>
      <c r="N299" s="196" t="s">
        <v>38</v>
      </c>
      <c r="O299" s="197"/>
      <c r="P299" s="198">
        <f>O299*H299</f>
        <v>0</v>
      </c>
      <c r="Q299" s="198">
        <v>0</v>
      </c>
      <c r="R299" s="198">
        <f>Q299*H299</f>
        <v>0</v>
      </c>
      <c r="S299" s="198">
        <v>0</v>
      </c>
      <c r="T299" s="199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7" t="s">
        <v>154</v>
      </c>
      <c r="AT299" s="157" t="s">
        <v>150</v>
      </c>
      <c r="AU299" s="157" t="s">
        <v>83</v>
      </c>
      <c r="AY299" s="17" t="s">
        <v>148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7" t="s">
        <v>81</v>
      </c>
      <c r="BK299" s="158">
        <f>ROUND(I299*H299,2)</f>
        <v>0</v>
      </c>
      <c r="BL299" s="17" t="s">
        <v>154</v>
      </c>
      <c r="BM299" s="157" t="s">
        <v>1169</v>
      </c>
    </row>
    <row r="300" spans="1:65" s="2" customFormat="1" ht="6.9" customHeight="1">
      <c r="A300" s="32"/>
      <c r="B300" s="47"/>
      <c r="C300" s="48"/>
      <c r="D300" s="48"/>
      <c r="E300" s="48"/>
      <c r="F300" s="48"/>
      <c r="G300" s="48"/>
      <c r="H300" s="48"/>
      <c r="I300" s="48"/>
      <c r="J300" s="48"/>
      <c r="K300" s="48"/>
      <c r="L300" s="33"/>
      <c r="M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</row>
  </sheetData>
  <autoFilter ref="C121:K299" xr:uid="{00000000-0009-0000-0000-000006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3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98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customHeight="1">
      <c r="A9" s="32"/>
      <c r="B9" s="33"/>
      <c r="C9" s="32"/>
      <c r="D9" s="32"/>
      <c r="E9" s="204" t="s">
        <v>1174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ROUND((SUM(BE124:BE230)),  2)</f>
        <v>0</v>
      </c>
      <c r="G33" s="32"/>
      <c r="H33" s="32"/>
      <c r="I33" s="100">
        <v>0.21</v>
      </c>
      <c r="J33" s="99">
        <f>ROUND(((SUM(BE124:BE230))*I33),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ROUND((SUM(BF124:BF230)),  2)</f>
        <v>0</v>
      </c>
      <c r="G34" s="32"/>
      <c r="H34" s="32"/>
      <c r="I34" s="100">
        <v>0.15</v>
      </c>
      <c r="J34" s="99">
        <f>ROUND(((SUM(BF124:BF230))*I34),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ROUND((SUM(BG124:BG230)),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ROUND((SUM(BH124:BH230)),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ROUND((SUM(BI124:BI230)),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30" customHeight="1">
      <c r="A87" s="32"/>
      <c r="B87" s="33"/>
      <c r="C87" s="32"/>
      <c r="D87" s="32"/>
      <c r="E87" s="204" t="str">
        <f>E9</f>
        <v>22-133-13 - SO 17c Napojení obslužní komunikace, propustek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J126</f>
        <v>0</v>
      </c>
      <c r="L98" s="116"/>
    </row>
    <row r="99" spans="1:31" s="10" customFormat="1" ht="19.95" customHeight="1">
      <c r="B99" s="116"/>
      <c r="D99" s="117" t="s">
        <v>130</v>
      </c>
      <c r="E99" s="118"/>
      <c r="F99" s="118"/>
      <c r="G99" s="118"/>
      <c r="H99" s="118"/>
      <c r="I99" s="118"/>
      <c r="J99" s="119">
        <f>J167</f>
        <v>0</v>
      </c>
      <c r="L99" s="116"/>
    </row>
    <row r="100" spans="1:31" s="10" customFormat="1" ht="19.95" customHeight="1">
      <c r="B100" s="116"/>
      <c r="D100" s="117" t="s">
        <v>131</v>
      </c>
      <c r="E100" s="118"/>
      <c r="F100" s="118"/>
      <c r="G100" s="118"/>
      <c r="H100" s="118"/>
      <c r="I100" s="118"/>
      <c r="J100" s="119">
        <f>J195</f>
        <v>0</v>
      </c>
      <c r="L100" s="116"/>
    </row>
    <row r="101" spans="1:31" s="10" customFormat="1" ht="19.95" customHeight="1">
      <c r="B101" s="116"/>
      <c r="D101" s="117" t="s">
        <v>548</v>
      </c>
      <c r="E101" s="118"/>
      <c r="F101" s="118"/>
      <c r="G101" s="118"/>
      <c r="H101" s="118"/>
      <c r="I101" s="118"/>
      <c r="J101" s="119">
        <f>J220</f>
        <v>0</v>
      </c>
      <c r="L101" s="116"/>
    </row>
    <row r="102" spans="1:31" s="10" customFormat="1" ht="19.95" customHeight="1">
      <c r="B102" s="116"/>
      <c r="D102" s="117" t="s">
        <v>132</v>
      </c>
      <c r="E102" s="118"/>
      <c r="F102" s="118"/>
      <c r="G102" s="118"/>
      <c r="H102" s="118"/>
      <c r="I102" s="118"/>
      <c r="J102" s="119">
        <f>J226</f>
        <v>0</v>
      </c>
      <c r="L102" s="116"/>
    </row>
    <row r="103" spans="1:31" s="9" customFormat="1" ht="24.9" customHeight="1">
      <c r="B103" s="112"/>
      <c r="D103" s="113" t="s">
        <v>1175</v>
      </c>
      <c r="E103" s="114"/>
      <c r="F103" s="114"/>
      <c r="G103" s="114"/>
      <c r="H103" s="114"/>
      <c r="I103" s="114"/>
      <c r="J103" s="115">
        <f>J228</f>
        <v>0</v>
      </c>
      <c r="L103" s="112"/>
    </row>
    <row r="104" spans="1:31" s="10" customFormat="1" ht="19.95" customHeight="1">
      <c r="B104" s="116"/>
      <c r="D104" s="117" t="s">
        <v>1176</v>
      </c>
      <c r="E104" s="118"/>
      <c r="F104" s="118"/>
      <c r="G104" s="118"/>
      <c r="H104" s="118"/>
      <c r="I104" s="118"/>
      <c r="J104" s="119">
        <f>J229</f>
        <v>0</v>
      </c>
      <c r="L104" s="116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" customHeight="1">
      <c r="A111" s="32"/>
      <c r="B111" s="33"/>
      <c r="C111" s="21" t="s">
        <v>133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39" t="str">
        <f>E7</f>
        <v>Rodinné domy u Rybníka</v>
      </c>
      <c r="F114" s="240"/>
      <c r="G114" s="240"/>
      <c r="H114" s="24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121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30" customHeight="1">
      <c r="A116" s="32"/>
      <c r="B116" s="33"/>
      <c r="C116" s="32"/>
      <c r="D116" s="32"/>
      <c r="E116" s="204" t="str">
        <f>E9</f>
        <v>22-133-13 - SO 17c Napojení obslužní komunikace, propustek</v>
      </c>
      <c r="F116" s="241"/>
      <c r="G116" s="241"/>
      <c r="H116" s="241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20</v>
      </c>
      <c r="D118" s="32"/>
      <c r="E118" s="32"/>
      <c r="F118" s="25" t="str">
        <f>F12</f>
        <v xml:space="preserve"> </v>
      </c>
      <c r="G118" s="32"/>
      <c r="H118" s="32"/>
      <c r="I118" s="27" t="s">
        <v>22</v>
      </c>
      <c r="J118" s="55" t="str">
        <f>IF(J12="","",J12)</f>
        <v>1. 4. 2022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>
      <c r="A120" s="32"/>
      <c r="B120" s="33"/>
      <c r="C120" s="27" t="s">
        <v>24</v>
      </c>
      <c r="D120" s="32"/>
      <c r="E120" s="32"/>
      <c r="F120" s="25" t="str">
        <f>E15</f>
        <v xml:space="preserve"> </v>
      </c>
      <c r="G120" s="32"/>
      <c r="H120" s="32"/>
      <c r="I120" s="27" t="s">
        <v>29</v>
      </c>
      <c r="J120" s="30" t="str">
        <f>E21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27" t="s">
        <v>30</v>
      </c>
      <c r="J121" s="30" t="str">
        <f>E24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0"/>
      <c r="B123" s="121"/>
      <c r="C123" s="122" t="s">
        <v>134</v>
      </c>
      <c r="D123" s="123" t="s">
        <v>58</v>
      </c>
      <c r="E123" s="123" t="s">
        <v>54</v>
      </c>
      <c r="F123" s="123" t="s">
        <v>55</v>
      </c>
      <c r="G123" s="123" t="s">
        <v>135</v>
      </c>
      <c r="H123" s="123" t="s">
        <v>136</v>
      </c>
      <c r="I123" s="123" t="s">
        <v>137</v>
      </c>
      <c r="J123" s="124" t="s">
        <v>125</v>
      </c>
      <c r="K123" s="125" t="s">
        <v>138</v>
      </c>
      <c r="L123" s="126"/>
      <c r="M123" s="62" t="s">
        <v>1</v>
      </c>
      <c r="N123" s="63" t="s">
        <v>37</v>
      </c>
      <c r="O123" s="63" t="s">
        <v>139</v>
      </c>
      <c r="P123" s="63" t="s">
        <v>140</v>
      </c>
      <c r="Q123" s="63" t="s">
        <v>141</v>
      </c>
      <c r="R123" s="63" t="s">
        <v>142</v>
      </c>
      <c r="S123" s="63" t="s">
        <v>143</v>
      </c>
      <c r="T123" s="64" t="s">
        <v>144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8" customHeight="1">
      <c r="A124" s="32"/>
      <c r="B124" s="33"/>
      <c r="C124" s="69" t="s">
        <v>145</v>
      </c>
      <c r="D124" s="32"/>
      <c r="E124" s="32"/>
      <c r="F124" s="32"/>
      <c r="G124" s="32"/>
      <c r="H124" s="32"/>
      <c r="I124" s="32"/>
      <c r="J124" s="127">
        <f>BK124</f>
        <v>0</v>
      </c>
      <c r="K124" s="32"/>
      <c r="L124" s="33"/>
      <c r="M124" s="65"/>
      <c r="N124" s="56"/>
      <c r="O124" s="66"/>
      <c r="P124" s="128">
        <f>P125+P228</f>
        <v>0</v>
      </c>
      <c r="Q124" s="66"/>
      <c r="R124" s="128">
        <f>R125+R228</f>
        <v>215.03688287</v>
      </c>
      <c r="S124" s="66"/>
      <c r="T124" s="129">
        <f>T125+T228</f>
        <v>25.776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72</v>
      </c>
      <c r="AU124" s="17" t="s">
        <v>127</v>
      </c>
      <c r="BK124" s="130">
        <f>BK125+BK228</f>
        <v>0</v>
      </c>
    </row>
    <row r="125" spans="1:65" s="12" customFormat="1" ht="25.95" customHeight="1">
      <c r="B125" s="131"/>
      <c r="D125" s="132" t="s">
        <v>72</v>
      </c>
      <c r="E125" s="133" t="s">
        <v>146</v>
      </c>
      <c r="F125" s="133" t="s">
        <v>147</v>
      </c>
      <c r="I125" s="134"/>
      <c r="J125" s="135">
        <f>BK125</f>
        <v>0</v>
      </c>
      <c r="L125" s="131"/>
      <c r="M125" s="136"/>
      <c r="N125" s="137"/>
      <c r="O125" s="137"/>
      <c r="P125" s="138">
        <f>P126+P167+P195+P220+P226</f>
        <v>0</v>
      </c>
      <c r="Q125" s="137"/>
      <c r="R125" s="138">
        <f>R126+R167+R195+R220+R226</f>
        <v>215.03688287</v>
      </c>
      <c r="S125" s="137"/>
      <c r="T125" s="139">
        <f>T126+T167+T195+T220+T226</f>
        <v>25.68</v>
      </c>
      <c r="AR125" s="132" t="s">
        <v>81</v>
      </c>
      <c r="AT125" s="140" t="s">
        <v>72</v>
      </c>
      <c r="AU125" s="140" t="s">
        <v>73</v>
      </c>
      <c r="AY125" s="132" t="s">
        <v>148</v>
      </c>
      <c r="BK125" s="141">
        <f>BK126+BK167+BK195+BK220+BK226</f>
        <v>0</v>
      </c>
    </row>
    <row r="126" spans="1:65" s="12" customFormat="1" ht="22.8" customHeight="1">
      <c r="B126" s="131"/>
      <c r="D126" s="132" t="s">
        <v>72</v>
      </c>
      <c r="E126" s="142" t="s">
        <v>81</v>
      </c>
      <c r="F126" s="142" t="s">
        <v>149</v>
      </c>
      <c r="I126" s="134"/>
      <c r="J126" s="143">
        <f>BK126</f>
        <v>0</v>
      </c>
      <c r="L126" s="131"/>
      <c r="M126" s="136"/>
      <c r="N126" s="137"/>
      <c r="O126" s="137"/>
      <c r="P126" s="138">
        <f>SUM(P127:P166)</f>
        <v>0</v>
      </c>
      <c r="Q126" s="137"/>
      <c r="R126" s="138">
        <f>SUM(R127:R166)</f>
        <v>104.656256</v>
      </c>
      <c r="S126" s="137"/>
      <c r="T126" s="139">
        <f>SUM(T127:T166)</f>
        <v>0</v>
      </c>
      <c r="AR126" s="132" t="s">
        <v>81</v>
      </c>
      <c r="AT126" s="140" t="s">
        <v>72</v>
      </c>
      <c r="AU126" s="140" t="s">
        <v>81</v>
      </c>
      <c r="AY126" s="132" t="s">
        <v>148</v>
      </c>
      <c r="BK126" s="141">
        <f>SUM(BK127:BK166)</f>
        <v>0</v>
      </c>
    </row>
    <row r="127" spans="1:65" s="2" customFormat="1" ht="16.5" customHeight="1">
      <c r="A127" s="32"/>
      <c r="B127" s="144"/>
      <c r="C127" s="145" t="s">
        <v>81</v>
      </c>
      <c r="D127" s="145" t="s">
        <v>150</v>
      </c>
      <c r="E127" s="146" t="s">
        <v>1177</v>
      </c>
      <c r="F127" s="147" t="s">
        <v>1178</v>
      </c>
      <c r="G127" s="148" t="s">
        <v>153</v>
      </c>
      <c r="H127" s="149">
        <v>40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2.1930000000000002E-2</v>
      </c>
      <c r="R127" s="155">
        <f>Q127*H127</f>
        <v>0.87720000000000009</v>
      </c>
      <c r="S127" s="155">
        <v>0</v>
      </c>
      <c r="T127" s="15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154</v>
      </c>
      <c r="AT127" s="157" t="s">
        <v>150</v>
      </c>
      <c r="AU127" s="157" t="s">
        <v>83</v>
      </c>
      <c r="AY127" s="17" t="s">
        <v>148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154</v>
      </c>
      <c r="BM127" s="157" t="s">
        <v>1179</v>
      </c>
    </row>
    <row r="128" spans="1:65" s="2" customFormat="1" ht="24.15" customHeight="1">
      <c r="A128" s="32"/>
      <c r="B128" s="144"/>
      <c r="C128" s="145" t="s">
        <v>83</v>
      </c>
      <c r="D128" s="145" t="s">
        <v>150</v>
      </c>
      <c r="E128" s="146" t="s">
        <v>559</v>
      </c>
      <c r="F128" s="147" t="s">
        <v>560</v>
      </c>
      <c r="G128" s="148" t="s">
        <v>561</v>
      </c>
      <c r="H128" s="149">
        <v>56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38</v>
      </c>
      <c r="O128" s="58"/>
      <c r="P128" s="155">
        <f>O128*H128</f>
        <v>0</v>
      </c>
      <c r="Q128" s="155">
        <v>3.0000000000000001E-5</v>
      </c>
      <c r="R128" s="155">
        <f>Q128*H128</f>
        <v>1.6800000000000001E-3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154</v>
      </c>
      <c r="AT128" s="157" t="s">
        <v>150</v>
      </c>
      <c r="AU128" s="157" t="s">
        <v>83</v>
      </c>
      <c r="AY128" s="17" t="s">
        <v>148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81</v>
      </c>
      <c r="BK128" s="158">
        <f>ROUND(I128*H128,2)</f>
        <v>0</v>
      </c>
      <c r="BL128" s="17" t="s">
        <v>154</v>
      </c>
      <c r="BM128" s="157" t="s">
        <v>1180</v>
      </c>
    </row>
    <row r="129" spans="1:65" s="2" customFormat="1" ht="24.15" customHeight="1">
      <c r="A129" s="32"/>
      <c r="B129" s="144"/>
      <c r="C129" s="145" t="s">
        <v>162</v>
      </c>
      <c r="D129" s="145" t="s">
        <v>150</v>
      </c>
      <c r="E129" s="146" t="s">
        <v>563</v>
      </c>
      <c r="F129" s="147" t="s">
        <v>564</v>
      </c>
      <c r="G129" s="148" t="s">
        <v>565</v>
      </c>
      <c r="H129" s="149">
        <v>7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38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154</v>
      </c>
      <c r="AT129" s="157" t="s">
        <v>150</v>
      </c>
      <c r="AU129" s="157" t="s">
        <v>83</v>
      </c>
      <c r="AY129" s="17" t="s">
        <v>148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81</v>
      </c>
      <c r="BK129" s="158">
        <f>ROUND(I129*H129,2)</f>
        <v>0</v>
      </c>
      <c r="BL129" s="17" t="s">
        <v>154</v>
      </c>
      <c r="BM129" s="157" t="s">
        <v>1181</v>
      </c>
    </row>
    <row r="130" spans="1:65" s="2" customFormat="1" ht="33" customHeight="1">
      <c r="A130" s="32"/>
      <c r="B130" s="144"/>
      <c r="C130" s="145" t="s">
        <v>154</v>
      </c>
      <c r="D130" s="145" t="s">
        <v>150</v>
      </c>
      <c r="E130" s="146" t="s">
        <v>1182</v>
      </c>
      <c r="F130" s="147" t="s">
        <v>1183</v>
      </c>
      <c r="G130" s="148" t="s">
        <v>165</v>
      </c>
      <c r="H130" s="149">
        <v>3.2120000000000002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38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154</v>
      </c>
      <c r="AT130" s="157" t="s">
        <v>150</v>
      </c>
      <c r="AU130" s="157" t="s">
        <v>83</v>
      </c>
      <c r="AY130" s="17" t="s">
        <v>148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7" t="s">
        <v>81</v>
      </c>
      <c r="BK130" s="158">
        <f>ROUND(I130*H130,2)</f>
        <v>0</v>
      </c>
      <c r="BL130" s="17" t="s">
        <v>154</v>
      </c>
      <c r="BM130" s="157" t="s">
        <v>1184</v>
      </c>
    </row>
    <row r="131" spans="1:65" s="13" customFormat="1" ht="10.199999999999999">
      <c r="B131" s="159"/>
      <c r="D131" s="160" t="s">
        <v>156</v>
      </c>
      <c r="E131" s="161" t="s">
        <v>1</v>
      </c>
      <c r="F131" s="162" t="s">
        <v>1185</v>
      </c>
      <c r="H131" s="163">
        <v>1.7415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83</v>
      </c>
      <c r="AV131" s="13" t="s">
        <v>83</v>
      </c>
      <c r="AW131" s="13" t="s">
        <v>31</v>
      </c>
      <c r="AX131" s="13" t="s">
        <v>73</v>
      </c>
      <c r="AY131" s="161" t="s">
        <v>148</v>
      </c>
    </row>
    <row r="132" spans="1:65" s="13" customFormat="1" ht="10.199999999999999">
      <c r="B132" s="159"/>
      <c r="D132" s="160" t="s">
        <v>156</v>
      </c>
      <c r="E132" s="161" t="s">
        <v>1</v>
      </c>
      <c r="F132" s="162" t="s">
        <v>1186</v>
      </c>
      <c r="H132" s="163">
        <v>0.30959999999999999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156</v>
      </c>
      <c r="AU132" s="161" t="s">
        <v>83</v>
      </c>
      <c r="AV132" s="13" t="s">
        <v>83</v>
      </c>
      <c r="AW132" s="13" t="s">
        <v>31</v>
      </c>
      <c r="AX132" s="13" t="s">
        <v>73</v>
      </c>
      <c r="AY132" s="161" t="s">
        <v>148</v>
      </c>
    </row>
    <row r="133" spans="1:65" s="13" customFormat="1" ht="10.199999999999999">
      <c r="B133" s="159"/>
      <c r="D133" s="160" t="s">
        <v>156</v>
      </c>
      <c r="E133" s="161" t="s">
        <v>1</v>
      </c>
      <c r="F133" s="162" t="s">
        <v>1187</v>
      </c>
      <c r="H133" s="163">
        <v>1.161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156</v>
      </c>
      <c r="AU133" s="161" t="s">
        <v>83</v>
      </c>
      <c r="AV133" s="13" t="s">
        <v>83</v>
      </c>
      <c r="AW133" s="13" t="s">
        <v>31</v>
      </c>
      <c r="AX133" s="13" t="s">
        <v>73</v>
      </c>
      <c r="AY133" s="161" t="s">
        <v>148</v>
      </c>
    </row>
    <row r="134" spans="1:65" s="14" customFormat="1" ht="10.199999999999999">
      <c r="B134" s="168"/>
      <c r="D134" s="160" t="s">
        <v>156</v>
      </c>
      <c r="E134" s="169" t="s">
        <v>1</v>
      </c>
      <c r="F134" s="170" t="s">
        <v>182</v>
      </c>
      <c r="H134" s="171">
        <v>3.2121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156</v>
      </c>
      <c r="AU134" s="169" t="s">
        <v>83</v>
      </c>
      <c r="AV134" s="14" t="s">
        <v>154</v>
      </c>
      <c r="AW134" s="14" t="s">
        <v>31</v>
      </c>
      <c r="AX134" s="14" t="s">
        <v>81</v>
      </c>
      <c r="AY134" s="169" t="s">
        <v>148</v>
      </c>
    </row>
    <row r="135" spans="1:65" s="2" customFormat="1" ht="33" customHeight="1">
      <c r="A135" s="32"/>
      <c r="B135" s="144"/>
      <c r="C135" s="145" t="s">
        <v>202</v>
      </c>
      <c r="D135" s="145" t="s">
        <v>150</v>
      </c>
      <c r="E135" s="146" t="s">
        <v>163</v>
      </c>
      <c r="F135" s="147" t="s">
        <v>164</v>
      </c>
      <c r="G135" s="148" t="s">
        <v>165</v>
      </c>
      <c r="H135" s="149">
        <v>105.12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154</v>
      </c>
      <c r="AT135" s="157" t="s">
        <v>150</v>
      </c>
      <c r="AU135" s="157" t="s">
        <v>83</v>
      </c>
      <c r="AY135" s="17" t="s">
        <v>148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154</v>
      </c>
      <c r="BM135" s="157" t="s">
        <v>1188</v>
      </c>
    </row>
    <row r="136" spans="1:65" s="13" customFormat="1" ht="10.199999999999999">
      <c r="B136" s="159"/>
      <c r="D136" s="160" t="s">
        <v>156</v>
      </c>
      <c r="E136" s="161" t="s">
        <v>1</v>
      </c>
      <c r="F136" s="162" t="s">
        <v>1189</v>
      </c>
      <c r="H136" s="163">
        <v>32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156</v>
      </c>
      <c r="AU136" s="161" t="s">
        <v>83</v>
      </c>
      <c r="AV136" s="13" t="s">
        <v>83</v>
      </c>
      <c r="AW136" s="13" t="s">
        <v>31</v>
      </c>
      <c r="AX136" s="13" t="s">
        <v>73</v>
      </c>
      <c r="AY136" s="161" t="s">
        <v>148</v>
      </c>
    </row>
    <row r="137" spans="1:65" s="13" customFormat="1" ht="10.199999999999999">
      <c r="B137" s="159"/>
      <c r="D137" s="160" t="s">
        <v>156</v>
      </c>
      <c r="E137" s="161" t="s">
        <v>1</v>
      </c>
      <c r="F137" s="162" t="s">
        <v>1190</v>
      </c>
      <c r="H137" s="163">
        <v>15.84</v>
      </c>
      <c r="I137" s="164"/>
      <c r="L137" s="159"/>
      <c r="M137" s="165"/>
      <c r="N137" s="166"/>
      <c r="O137" s="166"/>
      <c r="P137" s="166"/>
      <c r="Q137" s="166"/>
      <c r="R137" s="166"/>
      <c r="S137" s="166"/>
      <c r="T137" s="167"/>
      <c r="AT137" s="161" t="s">
        <v>156</v>
      </c>
      <c r="AU137" s="161" t="s">
        <v>83</v>
      </c>
      <c r="AV137" s="13" t="s">
        <v>83</v>
      </c>
      <c r="AW137" s="13" t="s">
        <v>31</v>
      </c>
      <c r="AX137" s="13" t="s">
        <v>73</v>
      </c>
      <c r="AY137" s="161" t="s">
        <v>148</v>
      </c>
    </row>
    <row r="138" spans="1:65" s="13" customFormat="1" ht="10.199999999999999">
      <c r="B138" s="159"/>
      <c r="D138" s="160" t="s">
        <v>156</v>
      </c>
      <c r="E138" s="161" t="s">
        <v>1</v>
      </c>
      <c r="F138" s="162" t="s">
        <v>1191</v>
      </c>
      <c r="H138" s="163">
        <v>20.88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156</v>
      </c>
      <c r="AU138" s="161" t="s">
        <v>83</v>
      </c>
      <c r="AV138" s="13" t="s">
        <v>83</v>
      </c>
      <c r="AW138" s="13" t="s">
        <v>31</v>
      </c>
      <c r="AX138" s="13" t="s">
        <v>73</v>
      </c>
      <c r="AY138" s="161" t="s">
        <v>148</v>
      </c>
    </row>
    <row r="139" spans="1:65" s="13" customFormat="1" ht="10.199999999999999">
      <c r="B139" s="159"/>
      <c r="D139" s="160" t="s">
        <v>156</v>
      </c>
      <c r="E139" s="161" t="s">
        <v>1</v>
      </c>
      <c r="F139" s="162" t="s">
        <v>1192</v>
      </c>
      <c r="H139" s="163">
        <v>36.4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156</v>
      </c>
      <c r="AU139" s="161" t="s">
        <v>83</v>
      </c>
      <c r="AV139" s="13" t="s">
        <v>83</v>
      </c>
      <c r="AW139" s="13" t="s">
        <v>31</v>
      </c>
      <c r="AX139" s="13" t="s">
        <v>73</v>
      </c>
      <c r="AY139" s="161" t="s">
        <v>148</v>
      </c>
    </row>
    <row r="140" spans="1:65" s="14" customFormat="1" ht="10.199999999999999">
      <c r="B140" s="168"/>
      <c r="D140" s="160" t="s">
        <v>156</v>
      </c>
      <c r="E140" s="169" t="s">
        <v>1</v>
      </c>
      <c r="F140" s="170" t="s">
        <v>182</v>
      </c>
      <c r="H140" s="171">
        <v>105.12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T140" s="169" t="s">
        <v>156</v>
      </c>
      <c r="AU140" s="169" t="s">
        <v>83</v>
      </c>
      <c r="AV140" s="14" t="s">
        <v>154</v>
      </c>
      <c r="AW140" s="14" t="s">
        <v>31</v>
      </c>
      <c r="AX140" s="14" t="s">
        <v>81</v>
      </c>
      <c r="AY140" s="169" t="s">
        <v>148</v>
      </c>
    </row>
    <row r="141" spans="1:65" s="2" customFormat="1" ht="21.75" customHeight="1">
      <c r="A141" s="32"/>
      <c r="B141" s="144"/>
      <c r="C141" s="145" t="s">
        <v>211</v>
      </c>
      <c r="D141" s="145" t="s">
        <v>150</v>
      </c>
      <c r="E141" s="146" t="s">
        <v>203</v>
      </c>
      <c r="F141" s="147" t="s">
        <v>204</v>
      </c>
      <c r="G141" s="148" t="s">
        <v>205</v>
      </c>
      <c r="H141" s="149">
        <v>131.4</v>
      </c>
      <c r="I141" s="150"/>
      <c r="J141" s="151">
        <f>ROUND(I141*H141,2)</f>
        <v>0</v>
      </c>
      <c r="K141" s="152"/>
      <c r="L141" s="33"/>
      <c r="M141" s="153" t="s">
        <v>1</v>
      </c>
      <c r="N141" s="154" t="s">
        <v>38</v>
      </c>
      <c r="O141" s="58"/>
      <c r="P141" s="155">
        <f>O141*H141</f>
        <v>0</v>
      </c>
      <c r="Q141" s="155">
        <v>8.4000000000000003E-4</v>
      </c>
      <c r="R141" s="155">
        <f>Q141*H141</f>
        <v>0.11037600000000002</v>
      </c>
      <c r="S141" s="155">
        <v>0</v>
      </c>
      <c r="T141" s="15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7" t="s">
        <v>154</v>
      </c>
      <c r="AT141" s="157" t="s">
        <v>150</v>
      </c>
      <c r="AU141" s="157" t="s">
        <v>83</v>
      </c>
      <c r="AY141" s="17" t="s">
        <v>148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7" t="s">
        <v>81</v>
      </c>
      <c r="BK141" s="158">
        <f>ROUND(I141*H141,2)</f>
        <v>0</v>
      </c>
      <c r="BL141" s="17" t="s">
        <v>154</v>
      </c>
      <c r="BM141" s="157" t="s">
        <v>1193</v>
      </c>
    </row>
    <row r="142" spans="1:65" s="13" customFormat="1" ht="10.199999999999999">
      <c r="B142" s="159"/>
      <c r="D142" s="160" t="s">
        <v>156</v>
      </c>
      <c r="E142" s="161" t="s">
        <v>1</v>
      </c>
      <c r="F142" s="162" t="s">
        <v>1194</v>
      </c>
      <c r="H142" s="163">
        <v>40</v>
      </c>
      <c r="I142" s="164"/>
      <c r="L142" s="159"/>
      <c r="M142" s="165"/>
      <c r="N142" s="166"/>
      <c r="O142" s="166"/>
      <c r="P142" s="166"/>
      <c r="Q142" s="166"/>
      <c r="R142" s="166"/>
      <c r="S142" s="166"/>
      <c r="T142" s="167"/>
      <c r="AT142" s="161" t="s">
        <v>156</v>
      </c>
      <c r="AU142" s="161" t="s">
        <v>83</v>
      </c>
      <c r="AV142" s="13" t="s">
        <v>83</v>
      </c>
      <c r="AW142" s="13" t="s">
        <v>31</v>
      </c>
      <c r="AX142" s="13" t="s">
        <v>73</v>
      </c>
      <c r="AY142" s="161" t="s">
        <v>148</v>
      </c>
    </row>
    <row r="143" spans="1:65" s="13" customFormat="1" ht="10.199999999999999">
      <c r="B143" s="159"/>
      <c r="D143" s="160" t="s">
        <v>156</v>
      </c>
      <c r="E143" s="161" t="s">
        <v>1</v>
      </c>
      <c r="F143" s="162" t="s">
        <v>1195</v>
      </c>
      <c r="H143" s="163">
        <v>19.8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156</v>
      </c>
      <c r="AU143" s="161" t="s">
        <v>83</v>
      </c>
      <c r="AV143" s="13" t="s">
        <v>83</v>
      </c>
      <c r="AW143" s="13" t="s">
        <v>31</v>
      </c>
      <c r="AX143" s="13" t="s">
        <v>73</v>
      </c>
      <c r="AY143" s="161" t="s">
        <v>148</v>
      </c>
    </row>
    <row r="144" spans="1:65" s="13" customFormat="1" ht="10.199999999999999">
      <c r="B144" s="159"/>
      <c r="D144" s="160" t="s">
        <v>156</v>
      </c>
      <c r="E144" s="161" t="s">
        <v>1</v>
      </c>
      <c r="F144" s="162" t="s">
        <v>1196</v>
      </c>
      <c r="H144" s="163">
        <v>26.1</v>
      </c>
      <c r="I144" s="164"/>
      <c r="L144" s="159"/>
      <c r="M144" s="165"/>
      <c r="N144" s="166"/>
      <c r="O144" s="166"/>
      <c r="P144" s="166"/>
      <c r="Q144" s="166"/>
      <c r="R144" s="166"/>
      <c r="S144" s="166"/>
      <c r="T144" s="167"/>
      <c r="AT144" s="161" t="s">
        <v>156</v>
      </c>
      <c r="AU144" s="161" t="s">
        <v>83</v>
      </c>
      <c r="AV144" s="13" t="s">
        <v>83</v>
      </c>
      <c r="AW144" s="13" t="s">
        <v>31</v>
      </c>
      <c r="AX144" s="13" t="s">
        <v>73</v>
      </c>
      <c r="AY144" s="161" t="s">
        <v>148</v>
      </c>
    </row>
    <row r="145" spans="1:65" s="13" customFormat="1" ht="10.199999999999999">
      <c r="B145" s="159"/>
      <c r="D145" s="160" t="s">
        <v>156</v>
      </c>
      <c r="E145" s="161" t="s">
        <v>1</v>
      </c>
      <c r="F145" s="162" t="s">
        <v>1197</v>
      </c>
      <c r="H145" s="163">
        <v>45.5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156</v>
      </c>
      <c r="AU145" s="161" t="s">
        <v>83</v>
      </c>
      <c r="AV145" s="13" t="s">
        <v>83</v>
      </c>
      <c r="AW145" s="13" t="s">
        <v>31</v>
      </c>
      <c r="AX145" s="13" t="s">
        <v>73</v>
      </c>
      <c r="AY145" s="161" t="s">
        <v>148</v>
      </c>
    </row>
    <row r="146" spans="1:65" s="14" customFormat="1" ht="10.199999999999999">
      <c r="B146" s="168"/>
      <c r="D146" s="160" t="s">
        <v>156</v>
      </c>
      <c r="E146" s="169" t="s">
        <v>1</v>
      </c>
      <c r="F146" s="170" t="s">
        <v>182</v>
      </c>
      <c r="H146" s="171">
        <v>131.4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156</v>
      </c>
      <c r="AU146" s="169" t="s">
        <v>83</v>
      </c>
      <c r="AV146" s="14" t="s">
        <v>154</v>
      </c>
      <c r="AW146" s="14" t="s">
        <v>31</v>
      </c>
      <c r="AX146" s="14" t="s">
        <v>81</v>
      </c>
      <c r="AY146" s="169" t="s">
        <v>148</v>
      </c>
    </row>
    <row r="147" spans="1:65" s="2" customFormat="1" ht="24.15" customHeight="1">
      <c r="A147" s="32"/>
      <c r="B147" s="144"/>
      <c r="C147" s="145" t="s">
        <v>226</v>
      </c>
      <c r="D147" s="145" t="s">
        <v>150</v>
      </c>
      <c r="E147" s="146" t="s">
        <v>227</v>
      </c>
      <c r="F147" s="147" t="s">
        <v>228</v>
      </c>
      <c r="G147" s="148" t="s">
        <v>205</v>
      </c>
      <c r="H147" s="149">
        <v>131.4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154</v>
      </c>
      <c r="AT147" s="157" t="s">
        <v>150</v>
      </c>
      <c r="AU147" s="157" t="s">
        <v>83</v>
      </c>
      <c r="AY147" s="17" t="s">
        <v>148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154</v>
      </c>
      <c r="BM147" s="157" t="s">
        <v>1198</v>
      </c>
    </row>
    <row r="148" spans="1:65" s="2" customFormat="1" ht="33" customHeight="1">
      <c r="A148" s="32"/>
      <c r="B148" s="144"/>
      <c r="C148" s="145" t="s">
        <v>230</v>
      </c>
      <c r="D148" s="145" t="s">
        <v>150</v>
      </c>
      <c r="E148" s="146" t="s">
        <v>235</v>
      </c>
      <c r="F148" s="147" t="s">
        <v>236</v>
      </c>
      <c r="G148" s="148" t="s">
        <v>165</v>
      </c>
      <c r="H148" s="149">
        <v>105.12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38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154</v>
      </c>
      <c r="AT148" s="157" t="s">
        <v>150</v>
      </c>
      <c r="AU148" s="157" t="s">
        <v>83</v>
      </c>
      <c r="AY148" s="17" t="s">
        <v>148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81</v>
      </c>
      <c r="BK148" s="158">
        <f>ROUND(I148*H148,2)</f>
        <v>0</v>
      </c>
      <c r="BL148" s="17" t="s">
        <v>154</v>
      </c>
      <c r="BM148" s="157" t="s">
        <v>1199</v>
      </c>
    </row>
    <row r="149" spans="1:65" s="2" customFormat="1" ht="37.799999999999997" customHeight="1">
      <c r="A149" s="32"/>
      <c r="B149" s="144"/>
      <c r="C149" s="145" t="s">
        <v>234</v>
      </c>
      <c r="D149" s="145" t="s">
        <v>150</v>
      </c>
      <c r="E149" s="146" t="s">
        <v>242</v>
      </c>
      <c r="F149" s="147" t="s">
        <v>243</v>
      </c>
      <c r="G149" s="148" t="s">
        <v>165</v>
      </c>
      <c r="H149" s="149">
        <v>2102.4</v>
      </c>
      <c r="I149" s="150"/>
      <c r="J149" s="151">
        <f>ROUND(I149*H149,2)</f>
        <v>0</v>
      </c>
      <c r="K149" s="152"/>
      <c r="L149" s="33"/>
      <c r="M149" s="153" t="s">
        <v>1</v>
      </c>
      <c r="N149" s="154" t="s">
        <v>38</v>
      </c>
      <c r="O149" s="58"/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7" t="s">
        <v>154</v>
      </c>
      <c r="AT149" s="157" t="s">
        <v>150</v>
      </c>
      <c r="AU149" s="157" t="s">
        <v>83</v>
      </c>
      <c r="AY149" s="17" t="s">
        <v>148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7" t="s">
        <v>81</v>
      </c>
      <c r="BK149" s="158">
        <f>ROUND(I149*H149,2)</f>
        <v>0</v>
      </c>
      <c r="BL149" s="17" t="s">
        <v>154</v>
      </c>
      <c r="BM149" s="157" t="s">
        <v>1200</v>
      </c>
    </row>
    <row r="150" spans="1:65" s="13" customFormat="1" ht="10.199999999999999">
      <c r="B150" s="159"/>
      <c r="D150" s="160" t="s">
        <v>156</v>
      </c>
      <c r="F150" s="162" t="s">
        <v>1201</v>
      </c>
      <c r="H150" s="163">
        <v>2102.4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156</v>
      </c>
      <c r="AU150" s="161" t="s">
        <v>83</v>
      </c>
      <c r="AV150" s="13" t="s">
        <v>83</v>
      </c>
      <c r="AW150" s="13" t="s">
        <v>3</v>
      </c>
      <c r="AX150" s="13" t="s">
        <v>81</v>
      </c>
      <c r="AY150" s="161" t="s">
        <v>148</v>
      </c>
    </row>
    <row r="151" spans="1:65" s="2" customFormat="1" ht="24.15" customHeight="1">
      <c r="A151" s="32"/>
      <c r="B151" s="144"/>
      <c r="C151" s="145" t="s">
        <v>241</v>
      </c>
      <c r="D151" s="145" t="s">
        <v>150</v>
      </c>
      <c r="E151" s="146" t="s">
        <v>247</v>
      </c>
      <c r="F151" s="147" t="s">
        <v>248</v>
      </c>
      <c r="G151" s="148" t="s">
        <v>165</v>
      </c>
      <c r="H151" s="149">
        <v>105.12</v>
      </c>
      <c r="I151" s="150"/>
      <c r="J151" s="151">
        <f>ROUND(I151*H151,2)</f>
        <v>0</v>
      </c>
      <c r="K151" s="152"/>
      <c r="L151" s="33"/>
      <c r="M151" s="153" t="s">
        <v>1</v>
      </c>
      <c r="N151" s="154" t="s">
        <v>38</v>
      </c>
      <c r="O151" s="58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154</v>
      </c>
      <c r="AT151" s="157" t="s">
        <v>150</v>
      </c>
      <c r="AU151" s="157" t="s">
        <v>83</v>
      </c>
      <c r="AY151" s="17" t="s">
        <v>148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154</v>
      </c>
      <c r="BM151" s="157" t="s">
        <v>1202</v>
      </c>
    </row>
    <row r="152" spans="1:65" s="2" customFormat="1" ht="16.5" customHeight="1">
      <c r="A152" s="32"/>
      <c r="B152" s="144"/>
      <c r="C152" s="145" t="s">
        <v>246</v>
      </c>
      <c r="D152" s="145" t="s">
        <v>150</v>
      </c>
      <c r="E152" s="146" t="s">
        <v>251</v>
      </c>
      <c r="F152" s="147" t="s">
        <v>252</v>
      </c>
      <c r="G152" s="148" t="s">
        <v>165</v>
      </c>
      <c r="H152" s="149">
        <v>105.12</v>
      </c>
      <c r="I152" s="150"/>
      <c r="J152" s="151">
        <f>ROUND(I152*H152,2)</f>
        <v>0</v>
      </c>
      <c r="K152" s="152"/>
      <c r="L152" s="33"/>
      <c r="M152" s="153" t="s">
        <v>1</v>
      </c>
      <c r="N152" s="154" t="s">
        <v>38</v>
      </c>
      <c r="O152" s="58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7" t="s">
        <v>154</v>
      </c>
      <c r="AT152" s="157" t="s">
        <v>150</v>
      </c>
      <c r="AU152" s="157" t="s">
        <v>83</v>
      </c>
      <c r="AY152" s="17" t="s">
        <v>148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7" t="s">
        <v>81</v>
      </c>
      <c r="BK152" s="158">
        <f>ROUND(I152*H152,2)</f>
        <v>0</v>
      </c>
      <c r="BL152" s="17" t="s">
        <v>154</v>
      </c>
      <c r="BM152" s="157" t="s">
        <v>1203</v>
      </c>
    </row>
    <row r="153" spans="1:65" s="2" customFormat="1" ht="33" customHeight="1">
      <c r="A153" s="32"/>
      <c r="B153" s="144"/>
      <c r="C153" s="145" t="s">
        <v>250</v>
      </c>
      <c r="D153" s="145" t="s">
        <v>150</v>
      </c>
      <c r="E153" s="146" t="s">
        <v>255</v>
      </c>
      <c r="F153" s="147" t="s">
        <v>256</v>
      </c>
      <c r="G153" s="148" t="s">
        <v>257</v>
      </c>
      <c r="H153" s="149">
        <v>189.21600000000001</v>
      </c>
      <c r="I153" s="150"/>
      <c r="J153" s="151">
        <f>ROUND(I153*H153,2)</f>
        <v>0</v>
      </c>
      <c r="K153" s="152"/>
      <c r="L153" s="33"/>
      <c r="M153" s="153" t="s">
        <v>1</v>
      </c>
      <c r="N153" s="154" t="s">
        <v>38</v>
      </c>
      <c r="O153" s="58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154</v>
      </c>
      <c r="AT153" s="157" t="s">
        <v>150</v>
      </c>
      <c r="AU153" s="157" t="s">
        <v>83</v>
      </c>
      <c r="AY153" s="17" t="s">
        <v>148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81</v>
      </c>
      <c r="BK153" s="158">
        <f>ROUND(I153*H153,2)</f>
        <v>0</v>
      </c>
      <c r="BL153" s="17" t="s">
        <v>154</v>
      </c>
      <c r="BM153" s="157" t="s">
        <v>1204</v>
      </c>
    </row>
    <row r="154" spans="1:65" s="13" customFormat="1" ht="10.199999999999999">
      <c r="B154" s="159"/>
      <c r="D154" s="160" t="s">
        <v>156</v>
      </c>
      <c r="F154" s="162" t="s">
        <v>1205</v>
      </c>
      <c r="H154" s="163">
        <v>189.21600000000001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156</v>
      </c>
      <c r="AU154" s="161" t="s">
        <v>83</v>
      </c>
      <c r="AV154" s="13" t="s">
        <v>83</v>
      </c>
      <c r="AW154" s="13" t="s">
        <v>3</v>
      </c>
      <c r="AX154" s="13" t="s">
        <v>81</v>
      </c>
      <c r="AY154" s="161" t="s">
        <v>148</v>
      </c>
    </row>
    <row r="155" spans="1:65" s="2" customFormat="1" ht="24.15" customHeight="1">
      <c r="A155" s="32"/>
      <c r="B155" s="144"/>
      <c r="C155" s="145" t="s">
        <v>254</v>
      </c>
      <c r="D155" s="145" t="s">
        <v>150</v>
      </c>
      <c r="E155" s="146" t="s">
        <v>261</v>
      </c>
      <c r="F155" s="147" t="s">
        <v>262</v>
      </c>
      <c r="G155" s="148" t="s">
        <v>165</v>
      </c>
      <c r="H155" s="149">
        <v>57.593000000000004</v>
      </c>
      <c r="I155" s="150"/>
      <c r="J155" s="151">
        <f>ROUND(I155*H155,2)</f>
        <v>0</v>
      </c>
      <c r="K155" s="152"/>
      <c r="L155" s="33"/>
      <c r="M155" s="153" t="s">
        <v>1</v>
      </c>
      <c r="N155" s="154" t="s">
        <v>38</v>
      </c>
      <c r="O155" s="58"/>
      <c r="P155" s="155">
        <f>O155*H155</f>
        <v>0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7" t="s">
        <v>154</v>
      </c>
      <c r="AT155" s="157" t="s">
        <v>150</v>
      </c>
      <c r="AU155" s="157" t="s">
        <v>83</v>
      </c>
      <c r="AY155" s="17" t="s">
        <v>148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7" t="s">
        <v>81</v>
      </c>
      <c r="BK155" s="158">
        <f>ROUND(I155*H155,2)</f>
        <v>0</v>
      </c>
      <c r="BL155" s="17" t="s">
        <v>154</v>
      </c>
      <c r="BM155" s="157" t="s">
        <v>1206</v>
      </c>
    </row>
    <row r="156" spans="1:65" s="13" customFormat="1" ht="10.199999999999999">
      <c r="B156" s="159"/>
      <c r="D156" s="160" t="s">
        <v>156</v>
      </c>
      <c r="E156" s="161" t="s">
        <v>1</v>
      </c>
      <c r="F156" s="162" t="s">
        <v>1207</v>
      </c>
      <c r="H156" s="163">
        <v>14.688000000000001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156</v>
      </c>
      <c r="AU156" s="161" t="s">
        <v>83</v>
      </c>
      <c r="AV156" s="13" t="s">
        <v>83</v>
      </c>
      <c r="AW156" s="13" t="s">
        <v>31</v>
      </c>
      <c r="AX156" s="13" t="s">
        <v>73</v>
      </c>
      <c r="AY156" s="161" t="s">
        <v>148</v>
      </c>
    </row>
    <row r="157" spans="1:65" s="13" customFormat="1" ht="10.199999999999999">
      <c r="B157" s="159"/>
      <c r="D157" s="160" t="s">
        <v>156</v>
      </c>
      <c r="E157" s="161" t="s">
        <v>1</v>
      </c>
      <c r="F157" s="162" t="s">
        <v>1208</v>
      </c>
      <c r="H157" s="163">
        <v>5.88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156</v>
      </c>
      <c r="AU157" s="161" t="s">
        <v>83</v>
      </c>
      <c r="AV157" s="13" t="s">
        <v>83</v>
      </c>
      <c r="AW157" s="13" t="s">
        <v>31</v>
      </c>
      <c r="AX157" s="13" t="s">
        <v>73</v>
      </c>
      <c r="AY157" s="161" t="s">
        <v>148</v>
      </c>
    </row>
    <row r="158" spans="1:65" s="13" customFormat="1" ht="10.199999999999999">
      <c r="B158" s="159"/>
      <c r="D158" s="160" t="s">
        <v>156</v>
      </c>
      <c r="E158" s="161" t="s">
        <v>1</v>
      </c>
      <c r="F158" s="162" t="s">
        <v>1209</v>
      </c>
      <c r="H158" s="163">
        <v>6.48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156</v>
      </c>
      <c r="AU158" s="161" t="s">
        <v>83</v>
      </c>
      <c r="AV158" s="13" t="s">
        <v>83</v>
      </c>
      <c r="AW158" s="13" t="s">
        <v>31</v>
      </c>
      <c r="AX158" s="13" t="s">
        <v>73</v>
      </c>
      <c r="AY158" s="161" t="s">
        <v>148</v>
      </c>
    </row>
    <row r="159" spans="1:65" s="13" customFormat="1" ht="10.199999999999999">
      <c r="B159" s="159"/>
      <c r="D159" s="160" t="s">
        <v>156</v>
      </c>
      <c r="E159" s="161" t="s">
        <v>1</v>
      </c>
      <c r="F159" s="162" t="s">
        <v>1210</v>
      </c>
      <c r="H159" s="163">
        <v>49.92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156</v>
      </c>
      <c r="AU159" s="161" t="s">
        <v>83</v>
      </c>
      <c r="AV159" s="13" t="s">
        <v>83</v>
      </c>
      <c r="AW159" s="13" t="s">
        <v>31</v>
      </c>
      <c r="AX159" s="13" t="s">
        <v>73</v>
      </c>
      <c r="AY159" s="161" t="s">
        <v>148</v>
      </c>
    </row>
    <row r="160" spans="1:65" s="13" customFormat="1" ht="10.199999999999999">
      <c r="B160" s="159"/>
      <c r="D160" s="160" t="s">
        <v>156</v>
      </c>
      <c r="E160" s="161" t="s">
        <v>1</v>
      </c>
      <c r="F160" s="162" t="s">
        <v>1211</v>
      </c>
      <c r="H160" s="163">
        <v>-9.36</v>
      </c>
      <c r="I160" s="164"/>
      <c r="L160" s="159"/>
      <c r="M160" s="165"/>
      <c r="N160" s="166"/>
      <c r="O160" s="166"/>
      <c r="P160" s="166"/>
      <c r="Q160" s="166"/>
      <c r="R160" s="166"/>
      <c r="S160" s="166"/>
      <c r="T160" s="167"/>
      <c r="AT160" s="161" t="s">
        <v>156</v>
      </c>
      <c r="AU160" s="161" t="s">
        <v>83</v>
      </c>
      <c r="AV160" s="13" t="s">
        <v>83</v>
      </c>
      <c r="AW160" s="13" t="s">
        <v>31</v>
      </c>
      <c r="AX160" s="13" t="s">
        <v>73</v>
      </c>
      <c r="AY160" s="161" t="s">
        <v>148</v>
      </c>
    </row>
    <row r="161" spans="1:65" s="13" customFormat="1" ht="10.199999999999999">
      <c r="B161" s="159"/>
      <c r="D161" s="160" t="s">
        <v>156</v>
      </c>
      <c r="E161" s="161" t="s">
        <v>1</v>
      </c>
      <c r="F161" s="162" t="s">
        <v>1212</v>
      </c>
      <c r="H161" s="163">
        <v>-13.3977931101326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156</v>
      </c>
      <c r="AU161" s="161" t="s">
        <v>83</v>
      </c>
      <c r="AV161" s="13" t="s">
        <v>83</v>
      </c>
      <c r="AW161" s="13" t="s">
        <v>31</v>
      </c>
      <c r="AX161" s="13" t="s">
        <v>73</v>
      </c>
      <c r="AY161" s="161" t="s">
        <v>148</v>
      </c>
    </row>
    <row r="162" spans="1:65" s="13" customFormat="1" ht="10.199999999999999">
      <c r="B162" s="159"/>
      <c r="D162" s="160" t="s">
        <v>156</v>
      </c>
      <c r="E162" s="161" t="s">
        <v>1</v>
      </c>
      <c r="F162" s="162" t="s">
        <v>1213</v>
      </c>
      <c r="H162" s="163">
        <v>8.7285000000000004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156</v>
      </c>
      <c r="AU162" s="161" t="s">
        <v>83</v>
      </c>
      <c r="AV162" s="13" t="s">
        <v>83</v>
      </c>
      <c r="AW162" s="13" t="s">
        <v>31</v>
      </c>
      <c r="AX162" s="13" t="s">
        <v>73</v>
      </c>
      <c r="AY162" s="161" t="s">
        <v>148</v>
      </c>
    </row>
    <row r="163" spans="1:65" s="13" customFormat="1" ht="10.199999999999999">
      <c r="B163" s="159"/>
      <c r="D163" s="160" t="s">
        <v>156</v>
      </c>
      <c r="E163" s="161" t="s">
        <v>1</v>
      </c>
      <c r="F163" s="162" t="s">
        <v>1214</v>
      </c>
      <c r="H163" s="163">
        <v>-5.3460000000000001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156</v>
      </c>
      <c r="AU163" s="161" t="s">
        <v>83</v>
      </c>
      <c r="AV163" s="13" t="s">
        <v>83</v>
      </c>
      <c r="AW163" s="13" t="s">
        <v>31</v>
      </c>
      <c r="AX163" s="13" t="s">
        <v>73</v>
      </c>
      <c r="AY163" s="161" t="s">
        <v>148</v>
      </c>
    </row>
    <row r="164" spans="1:65" s="14" customFormat="1" ht="10.199999999999999">
      <c r="B164" s="168"/>
      <c r="D164" s="160" t="s">
        <v>156</v>
      </c>
      <c r="E164" s="169" t="s">
        <v>1</v>
      </c>
      <c r="F164" s="170" t="s">
        <v>182</v>
      </c>
      <c r="H164" s="171">
        <v>57.592706889867401</v>
      </c>
      <c r="I164" s="172"/>
      <c r="L164" s="168"/>
      <c r="M164" s="173"/>
      <c r="N164" s="174"/>
      <c r="O164" s="174"/>
      <c r="P164" s="174"/>
      <c r="Q164" s="174"/>
      <c r="R164" s="174"/>
      <c r="S164" s="174"/>
      <c r="T164" s="175"/>
      <c r="AT164" s="169" t="s">
        <v>156</v>
      </c>
      <c r="AU164" s="169" t="s">
        <v>83</v>
      </c>
      <c r="AV164" s="14" t="s">
        <v>154</v>
      </c>
      <c r="AW164" s="14" t="s">
        <v>31</v>
      </c>
      <c r="AX164" s="14" t="s">
        <v>81</v>
      </c>
      <c r="AY164" s="169" t="s">
        <v>148</v>
      </c>
    </row>
    <row r="165" spans="1:65" s="2" customFormat="1" ht="16.5" customHeight="1">
      <c r="A165" s="32"/>
      <c r="B165" s="144"/>
      <c r="C165" s="176" t="s">
        <v>260</v>
      </c>
      <c r="D165" s="176" t="s">
        <v>267</v>
      </c>
      <c r="E165" s="177" t="s">
        <v>268</v>
      </c>
      <c r="F165" s="178" t="s">
        <v>269</v>
      </c>
      <c r="G165" s="179" t="s">
        <v>257</v>
      </c>
      <c r="H165" s="180">
        <v>103.667</v>
      </c>
      <c r="I165" s="181"/>
      <c r="J165" s="182">
        <f>ROUND(I165*H165,2)</f>
        <v>0</v>
      </c>
      <c r="K165" s="183"/>
      <c r="L165" s="184"/>
      <c r="M165" s="185" t="s">
        <v>1</v>
      </c>
      <c r="N165" s="186" t="s">
        <v>38</v>
      </c>
      <c r="O165" s="58"/>
      <c r="P165" s="155">
        <f>O165*H165</f>
        <v>0</v>
      </c>
      <c r="Q165" s="155">
        <v>1</v>
      </c>
      <c r="R165" s="155">
        <f>Q165*H165</f>
        <v>103.667</v>
      </c>
      <c r="S165" s="155">
        <v>0</v>
      </c>
      <c r="T165" s="15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7" t="s">
        <v>230</v>
      </c>
      <c r="AT165" s="157" t="s">
        <v>267</v>
      </c>
      <c r="AU165" s="157" t="s">
        <v>83</v>
      </c>
      <c r="AY165" s="17" t="s">
        <v>148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7" t="s">
        <v>81</v>
      </c>
      <c r="BK165" s="158">
        <f>ROUND(I165*H165,2)</f>
        <v>0</v>
      </c>
      <c r="BL165" s="17" t="s">
        <v>154</v>
      </c>
      <c r="BM165" s="157" t="s">
        <v>1215</v>
      </c>
    </row>
    <row r="166" spans="1:65" s="13" customFormat="1" ht="10.199999999999999">
      <c r="B166" s="159"/>
      <c r="D166" s="160" t="s">
        <v>156</v>
      </c>
      <c r="F166" s="162" t="s">
        <v>1216</v>
      </c>
      <c r="H166" s="163">
        <v>103.667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156</v>
      </c>
      <c r="AU166" s="161" t="s">
        <v>83</v>
      </c>
      <c r="AV166" s="13" t="s">
        <v>83</v>
      </c>
      <c r="AW166" s="13" t="s">
        <v>3</v>
      </c>
      <c r="AX166" s="13" t="s">
        <v>81</v>
      </c>
      <c r="AY166" s="161" t="s">
        <v>148</v>
      </c>
    </row>
    <row r="167" spans="1:65" s="12" customFormat="1" ht="22.8" customHeight="1">
      <c r="B167" s="131"/>
      <c r="D167" s="132" t="s">
        <v>72</v>
      </c>
      <c r="E167" s="142" t="s">
        <v>154</v>
      </c>
      <c r="F167" s="142" t="s">
        <v>299</v>
      </c>
      <c r="I167" s="134"/>
      <c r="J167" s="143">
        <f>BK167</f>
        <v>0</v>
      </c>
      <c r="L167" s="131"/>
      <c r="M167" s="136"/>
      <c r="N167" s="137"/>
      <c r="O167" s="137"/>
      <c r="P167" s="138">
        <f>SUM(P168:P194)</f>
        <v>0</v>
      </c>
      <c r="Q167" s="137"/>
      <c r="R167" s="138">
        <f>SUM(R168:R194)</f>
        <v>57.578202599999997</v>
      </c>
      <c r="S167" s="137"/>
      <c r="T167" s="139">
        <f>SUM(T168:T194)</f>
        <v>0</v>
      </c>
      <c r="AR167" s="132" t="s">
        <v>81</v>
      </c>
      <c r="AT167" s="140" t="s">
        <v>72</v>
      </c>
      <c r="AU167" s="140" t="s">
        <v>81</v>
      </c>
      <c r="AY167" s="132" t="s">
        <v>148</v>
      </c>
      <c r="BK167" s="141">
        <f>SUM(BK168:BK194)</f>
        <v>0</v>
      </c>
    </row>
    <row r="168" spans="1:65" s="2" customFormat="1" ht="16.5" customHeight="1">
      <c r="A168" s="32"/>
      <c r="B168" s="144"/>
      <c r="C168" s="145" t="s">
        <v>8</v>
      </c>
      <c r="D168" s="145" t="s">
        <v>150</v>
      </c>
      <c r="E168" s="146" t="s">
        <v>1217</v>
      </c>
      <c r="F168" s="147" t="s">
        <v>1218</v>
      </c>
      <c r="G168" s="148" t="s">
        <v>165</v>
      </c>
      <c r="H168" s="149">
        <v>7.8810000000000002</v>
      </c>
      <c r="I168" s="150"/>
      <c r="J168" s="151">
        <f>ROUND(I168*H168,2)</f>
        <v>0</v>
      </c>
      <c r="K168" s="152"/>
      <c r="L168" s="33"/>
      <c r="M168" s="153" t="s">
        <v>1</v>
      </c>
      <c r="N168" s="154" t="s">
        <v>38</v>
      </c>
      <c r="O168" s="58"/>
      <c r="P168" s="155">
        <f>O168*H168</f>
        <v>0</v>
      </c>
      <c r="Q168" s="155">
        <v>1.7034</v>
      </c>
      <c r="R168" s="155">
        <f>Q168*H168</f>
        <v>13.424495400000001</v>
      </c>
      <c r="S168" s="155">
        <v>0</v>
      </c>
      <c r="T168" s="15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154</v>
      </c>
      <c r="AT168" s="157" t="s">
        <v>150</v>
      </c>
      <c r="AU168" s="157" t="s">
        <v>83</v>
      </c>
      <c r="AY168" s="17" t="s">
        <v>148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81</v>
      </c>
      <c r="BK168" s="158">
        <f>ROUND(I168*H168,2)</f>
        <v>0</v>
      </c>
      <c r="BL168" s="17" t="s">
        <v>154</v>
      </c>
      <c r="BM168" s="157" t="s">
        <v>1219</v>
      </c>
    </row>
    <row r="169" spans="1:65" s="13" customFormat="1" ht="10.199999999999999">
      <c r="B169" s="159"/>
      <c r="D169" s="160" t="s">
        <v>156</v>
      </c>
      <c r="E169" s="161" t="s">
        <v>1</v>
      </c>
      <c r="F169" s="162" t="s">
        <v>1220</v>
      </c>
      <c r="H169" s="163">
        <v>0.52900000000000003</v>
      </c>
      <c r="I169" s="164"/>
      <c r="L169" s="159"/>
      <c r="M169" s="165"/>
      <c r="N169" s="166"/>
      <c r="O169" s="166"/>
      <c r="P169" s="166"/>
      <c r="Q169" s="166"/>
      <c r="R169" s="166"/>
      <c r="S169" s="166"/>
      <c r="T169" s="167"/>
      <c r="AT169" s="161" t="s">
        <v>156</v>
      </c>
      <c r="AU169" s="161" t="s">
        <v>83</v>
      </c>
      <c r="AV169" s="13" t="s">
        <v>83</v>
      </c>
      <c r="AW169" s="13" t="s">
        <v>31</v>
      </c>
      <c r="AX169" s="13" t="s">
        <v>73</v>
      </c>
      <c r="AY169" s="161" t="s">
        <v>148</v>
      </c>
    </row>
    <row r="170" spans="1:65" s="13" customFormat="1" ht="10.199999999999999">
      <c r="B170" s="159"/>
      <c r="D170" s="160" t="s">
        <v>156</v>
      </c>
      <c r="E170" s="161" t="s">
        <v>1</v>
      </c>
      <c r="F170" s="162" t="s">
        <v>1221</v>
      </c>
      <c r="H170" s="163">
        <v>6.24</v>
      </c>
      <c r="I170" s="164"/>
      <c r="L170" s="159"/>
      <c r="M170" s="165"/>
      <c r="N170" s="166"/>
      <c r="O170" s="166"/>
      <c r="P170" s="166"/>
      <c r="Q170" s="166"/>
      <c r="R170" s="166"/>
      <c r="S170" s="166"/>
      <c r="T170" s="167"/>
      <c r="AT170" s="161" t="s">
        <v>156</v>
      </c>
      <c r="AU170" s="161" t="s">
        <v>83</v>
      </c>
      <c r="AV170" s="13" t="s">
        <v>83</v>
      </c>
      <c r="AW170" s="13" t="s">
        <v>31</v>
      </c>
      <c r="AX170" s="13" t="s">
        <v>73</v>
      </c>
      <c r="AY170" s="161" t="s">
        <v>148</v>
      </c>
    </row>
    <row r="171" spans="1:65" s="13" customFormat="1" ht="10.199999999999999">
      <c r="B171" s="159"/>
      <c r="D171" s="160" t="s">
        <v>156</v>
      </c>
      <c r="E171" s="161" t="s">
        <v>1</v>
      </c>
      <c r="F171" s="162" t="s">
        <v>1222</v>
      </c>
      <c r="H171" s="163">
        <v>0.60299999999999998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156</v>
      </c>
      <c r="AU171" s="161" t="s">
        <v>83</v>
      </c>
      <c r="AV171" s="13" t="s">
        <v>83</v>
      </c>
      <c r="AW171" s="13" t="s">
        <v>31</v>
      </c>
      <c r="AX171" s="13" t="s">
        <v>73</v>
      </c>
      <c r="AY171" s="161" t="s">
        <v>148</v>
      </c>
    </row>
    <row r="172" spans="1:65" s="13" customFormat="1" ht="10.199999999999999">
      <c r="B172" s="159"/>
      <c r="D172" s="160" t="s">
        <v>156</v>
      </c>
      <c r="E172" s="161" t="s">
        <v>1</v>
      </c>
      <c r="F172" s="162" t="s">
        <v>1223</v>
      </c>
      <c r="H172" s="163">
        <v>0.1072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156</v>
      </c>
      <c r="AU172" s="161" t="s">
        <v>83</v>
      </c>
      <c r="AV172" s="13" t="s">
        <v>83</v>
      </c>
      <c r="AW172" s="13" t="s">
        <v>31</v>
      </c>
      <c r="AX172" s="13" t="s">
        <v>73</v>
      </c>
      <c r="AY172" s="161" t="s">
        <v>148</v>
      </c>
    </row>
    <row r="173" spans="1:65" s="13" customFormat="1" ht="10.199999999999999">
      <c r="B173" s="159"/>
      <c r="D173" s="160" t="s">
        <v>156</v>
      </c>
      <c r="E173" s="161" t="s">
        <v>1</v>
      </c>
      <c r="F173" s="162" t="s">
        <v>1224</v>
      </c>
      <c r="H173" s="163">
        <v>0.40200000000000002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156</v>
      </c>
      <c r="AU173" s="161" t="s">
        <v>83</v>
      </c>
      <c r="AV173" s="13" t="s">
        <v>83</v>
      </c>
      <c r="AW173" s="13" t="s">
        <v>31</v>
      </c>
      <c r="AX173" s="13" t="s">
        <v>73</v>
      </c>
      <c r="AY173" s="161" t="s">
        <v>148</v>
      </c>
    </row>
    <row r="174" spans="1:65" s="14" customFormat="1" ht="10.199999999999999">
      <c r="B174" s="168"/>
      <c r="D174" s="160" t="s">
        <v>156</v>
      </c>
      <c r="E174" s="169" t="s">
        <v>1</v>
      </c>
      <c r="F174" s="170" t="s">
        <v>182</v>
      </c>
      <c r="H174" s="171">
        <v>7.8811999999999998</v>
      </c>
      <c r="I174" s="172"/>
      <c r="L174" s="168"/>
      <c r="M174" s="173"/>
      <c r="N174" s="174"/>
      <c r="O174" s="174"/>
      <c r="P174" s="174"/>
      <c r="Q174" s="174"/>
      <c r="R174" s="174"/>
      <c r="S174" s="174"/>
      <c r="T174" s="175"/>
      <c r="AT174" s="169" t="s">
        <v>156</v>
      </c>
      <c r="AU174" s="169" t="s">
        <v>83</v>
      </c>
      <c r="AV174" s="14" t="s">
        <v>154</v>
      </c>
      <c r="AW174" s="14" t="s">
        <v>31</v>
      </c>
      <c r="AX174" s="14" t="s">
        <v>81</v>
      </c>
      <c r="AY174" s="169" t="s">
        <v>148</v>
      </c>
    </row>
    <row r="175" spans="1:65" s="2" customFormat="1" ht="24.15" customHeight="1">
      <c r="A175" s="32"/>
      <c r="B175" s="144"/>
      <c r="C175" s="145" t="s">
        <v>288</v>
      </c>
      <c r="D175" s="145" t="s">
        <v>150</v>
      </c>
      <c r="E175" s="146" t="s">
        <v>1225</v>
      </c>
      <c r="F175" s="147" t="s">
        <v>1226</v>
      </c>
      <c r="G175" s="148" t="s">
        <v>165</v>
      </c>
      <c r="H175" s="149">
        <v>7.9039999999999999</v>
      </c>
      <c r="I175" s="150"/>
      <c r="J175" s="151">
        <f>ROUND(I175*H175,2)</f>
        <v>0</v>
      </c>
      <c r="K175" s="152"/>
      <c r="L175" s="33"/>
      <c r="M175" s="153" t="s">
        <v>1</v>
      </c>
      <c r="N175" s="154" t="s">
        <v>38</v>
      </c>
      <c r="O175" s="58"/>
      <c r="P175" s="155">
        <f>O175*H175</f>
        <v>0</v>
      </c>
      <c r="Q175" s="155">
        <v>2.234</v>
      </c>
      <c r="R175" s="155">
        <f>Q175*H175</f>
        <v>17.657536</v>
      </c>
      <c r="S175" s="155">
        <v>0</v>
      </c>
      <c r="T175" s="156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7" t="s">
        <v>154</v>
      </c>
      <c r="AT175" s="157" t="s">
        <v>150</v>
      </c>
      <c r="AU175" s="157" t="s">
        <v>83</v>
      </c>
      <c r="AY175" s="17" t="s">
        <v>148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7" t="s">
        <v>81</v>
      </c>
      <c r="BK175" s="158">
        <f>ROUND(I175*H175,2)</f>
        <v>0</v>
      </c>
      <c r="BL175" s="17" t="s">
        <v>154</v>
      </c>
      <c r="BM175" s="157" t="s">
        <v>1227</v>
      </c>
    </row>
    <row r="176" spans="1:65" s="13" customFormat="1" ht="10.199999999999999">
      <c r="B176" s="159"/>
      <c r="D176" s="160" t="s">
        <v>156</v>
      </c>
      <c r="E176" s="161" t="s">
        <v>1</v>
      </c>
      <c r="F176" s="162" t="s">
        <v>1228</v>
      </c>
      <c r="H176" s="163">
        <v>7.11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156</v>
      </c>
      <c r="AU176" s="161" t="s">
        <v>83</v>
      </c>
      <c r="AV176" s="13" t="s">
        <v>83</v>
      </c>
      <c r="AW176" s="13" t="s">
        <v>31</v>
      </c>
      <c r="AX176" s="13" t="s">
        <v>73</v>
      </c>
      <c r="AY176" s="161" t="s">
        <v>148</v>
      </c>
    </row>
    <row r="177" spans="1:65" s="13" customFormat="1" ht="10.199999999999999">
      <c r="B177" s="159"/>
      <c r="D177" s="160" t="s">
        <v>156</v>
      </c>
      <c r="E177" s="161" t="s">
        <v>1</v>
      </c>
      <c r="F177" s="162" t="s">
        <v>1229</v>
      </c>
      <c r="H177" s="163">
        <v>0.79349999999999998</v>
      </c>
      <c r="I177" s="164"/>
      <c r="L177" s="159"/>
      <c r="M177" s="165"/>
      <c r="N177" s="166"/>
      <c r="O177" s="166"/>
      <c r="P177" s="166"/>
      <c r="Q177" s="166"/>
      <c r="R177" s="166"/>
      <c r="S177" s="166"/>
      <c r="T177" s="167"/>
      <c r="AT177" s="161" t="s">
        <v>156</v>
      </c>
      <c r="AU177" s="161" t="s">
        <v>83</v>
      </c>
      <c r="AV177" s="13" t="s">
        <v>83</v>
      </c>
      <c r="AW177" s="13" t="s">
        <v>31</v>
      </c>
      <c r="AX177" s="13" t="s">
        <v>73</v>
      </c>
      <c r="AY177" s="161" t="s">
        <v>148</v>
      </c>
    </row>
    <row r="178" spans="1:65" s="14" customFormat="1" ht="10.199999999999999">
      <c r="B178" s="168"/>
      <c r="D178" s="160" t="s">
        <v>156</v>
      </c>
      <c r="E178" s="169" t="s">
        <v>1</v>
      </c>
      <c r="F178" s="170" t="s">
        <v>182</v>
      </c>
      <c r="H178" s="171">
        <v>7.9035000000000002</v>
      </c>
      <c r="I178" s="172"/>
      <c r="L178" s="168"/>
      <c r="M178" s="173"/>
      <c r="N178" s="174"/>
      <c r="O178" s="174"/>
      <c r="P178" s="174"/>
      <c r="Q178" s="174"/>
      <c r="R178" s="174"/>
      <c r="S178" s="174"/>
      <c r="T178" s="175"/>
      <c r="AT178" s="169" t="s">
        <v>156</v>
      </c>
      <c r="AU178" s="169" t="s">
        <v>83</v>
      </c>
      <c r="AV178" s="14" t="s">
        <v>154</v>
      </c>
      <c r="AW178" s="14" t="s">
        <v>31</v>
      </c>
      <c r="AX178" s="14" t="s">
        <v>81</v>
      </c>
      <c r="AY178" s="169" t="s">
        <v>148</v>
      </c>
    </row>
    <row r="179" spans="1:65" s="2" customFormat="1" ht="37.799999999999997" customHeight="1">
      <c r="A179" s="32"/>
      <c r="B179" s="144"/>
      <c r="C179" s="145" t="s">
        <v>294</v>
      </c>
      <c r="D179" s="145" t="s">
        <v>150</v>
      </c>
      <c r="E179" s="146" t="s">
        <v>1230</v>
      </c>
      <c r="F179" s="147" t="s">
        <v>1231</v>
      </c>
      <c r="G179" s="148" t="s">
        <v>165</v>
      </c>
      <c r="H179" s="149">
        <v>2.2240000000000002</v>
      </c>
      <c r="I179" s="150"/>
      <c r="J179" s="151">
        <f>ROUND(I179*H179,2)</f>
        <v>0</v>
      </c>
      <c r="K179" s="152"/>
      <c r="L179" s="33"/>
      <c r="M179" s="153" t="s">
        <v>1</v>
      </c>
      <c r="N179" s="154" t="s">
        <v>38</v>
      </c>
      <c r="O179" s="58"/>
      <c r="P179" s="155">
        <f>O179*H179</f>
        <v>0</v>
      </c>
      <c r="Q179" s="155">
        <v>2.234</v>
      </c>
      <c r="R179" s="155">
        <f>Q179*H179</f>
        <v>4.9684160000000004</v>
      </c>
      <c r="S179" s="155">
        <v>0</v>
      </c>
      <c r="T179" s="156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7" t="s">
        <v>154</v>
      </c>
      <c r="AT179" s="157" t="s">
        <v>150</v>
      </c>
      <c r="AU179" s="157" t="s">
        <v>83</v>
      </c>
      <c r="AY179" s="17" t="s">
        <v>148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7" t="s">
        <v>81</v>
      </c>
      <c r="BK179" s="158">
        <f>ROUND(I179*H179,2)</f>
        <v>0</v>
      </c>
      <c r="BL179" s="17" t="s">
        <v>154</v>
      </c>
      <c r="BM179" s="157" t="s">
        <v>1232</v>
      </c>
    </row>
    <row r="180" spans="1:65" s="13" customFormat="1" ht="10.199999999999999">
      <c r="B180" s="159"/>
      <c r="D180" s="160" t="s">
        <v>156</v>
      </c>
      <c r="E180" s="161" t="s">
        <v>1</v>
      </c>
      <c r="F180" s="162" t="s">
        <v>1233</v>
      </c>
      <c r="H180" s="163">
        <v>1.206</v>
      </c>
      <c r="I180" s="164"/>
      <c r="L180" s="159"/>
      <c r="M180" s="165"/>
      <c r="N180" s="166"/>
      <c r="O180" s="166"/>
      <c r="P180" s="166"/>
      <c r="Q180" s="166"/>
      <c r="R180" s="166"/>
      <c r="S180" s="166"/>
      <c r="T180" s="167"/>
      <c r="AT180" s="161" t="s">
        <v>156</v>
      </c>
      <c r="AU180" s="161" t="s">
        <v>83</v>
      </c>
      <c r="AV180" s="13" t="s">
        <v>83</v>
      </c>
      <c r="AW180" s="13" t="s">
        <v>31</v>
      </c>
      <c r="AX180" s="13" t="s">
        <v>73</v>
      </c>
      <c r="AY180" s="161" t="s">
        <v>148</v>
      </c>
    </row>
    <row r="181" spans="1:65" s="13" customFormat="1" ht="10.199999999999999">
      <c r="B181" s="159"/>
      <c r="D181" s="160" t="s">
        <v>156</v>
      </c>
      <c r="E181" s="161" t="s">
        <v>1</v>
      </c>
      <c r="F181" s="162" t="s">
        <v>1234</v>
      </c>
      <c r="H181" s="163">
        <v>0.21440000000000001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156</v>
      </c>
      <c r="AU181" s="161" t="s">
        <v>83</v>
      </c>
      <c r="AV181" s="13" t="s">
        <v>83</v>
      </c>
      <c r="AW181" s="13" t="s">
        <v>31</v>
      </c>
      <c r="AX181" s="13" t="s">
        <v>73</v>
      </c>
      <c r="AY181" s="161" t="s">
        <v>148</v>
      </c>
    </row>
    <row r="182" spans="1:65" s="13" customFormat="1" ht="10.199999999999999">
      <c r="B182" s="159"/>
      <c r="D182" s="160" t="s">
        <v>156</v>
      </c>
      <c r="E182" s="161" t="s">
        <v>1</v>
      </c>
      <c r="F182" s="162" t="s">
        <v>1235</v>
      </c>
      <c r="H182" s="163">
        <v>0.80400000000000005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156</v>
      </c>
      <c r="AU182" s="161" t="s">
        <v>83</v>
      </c>
      <c r="AV182" s="13" t="s">
        <v>83</v>
      </c>
      <c r="AW182" s="13" t="s">
        <v>31</v>
      </c>
      <c r="AX182" s="13" t="s">
        <v>73</v>
      </c>
      <c r="AY182" s="161" t="s">
        <v>148</v>
      </c>
    </row>
    <row r="183" spans="1:65" s="14" customFormat="1" ht="10.199999999999999">
      <c r="B183" s="168"/>
      <c r="D183" s="160" t="s">
        <v>156</v>
      </c>
      <c r="E183" s="169" t="s">
        <v>1</v>
      </c>
      <c r="F183" s="170" t="s">
        <v>182</v>
      </c>
      <c r="H183" s="171">
        <v>2.2244000000000002</v>
      </c>
      <c r="I183" s="172"/>
      <c r="L183" s="168"/>
      <c r="M183" s="173"/>
      <c r="N183" s="174"/>
      <c r="O183" s="174"/>
      <c r="P183" s="174"/>
      <c r="Q183" s="174"/>
      <c r="R183" s="174"/>
      <c r="S183" s="174"/>
      <c r="T183" s="175"/>
      <c r="AT183" s="169" t="s">
        <v>156</v>
      </c>
      <c r="AU183" s="169" t="s">
        <v>83</v>
      </c>
      <c r="AV183" s="14" t="s">
        <v>154</v>
      </c>
      <c r="AW183" s="14" t="s">
        <v>31</v>
      </c>
      <c r="AX183" s="14" t="s">
        <v>81</v>
      </c>
      <c r="AY183" s="169" t="s">
        <v>148</v>
      </c>
    </row>
    <row r="184" spans="1:65" s="2" customFormat="1" ht="24.15" customHeight="1">
      <c r="A184" s="32"/>
      <c r="B184" s="144"/>
      <c r="C184" s="145" t="s">
        <v>300</v>
      </c>
      <c r="D184" s="145" t="s">
        <v>150</v>
      </c>
      <c r="E184" s="146" t="s">
        <v>1236</v>
      </c>
      <c r="F184" s="147" t="s">
        <v>1237</v>
      </c>
      <c r="G184" s="148" t="s">
        <v>165</v>
      </c>
      <c r="H184" s="149">
        <v>6.24</v>
      </c>
      <c r="I184" s="150"/>
      <c r="J184" s="151">
        <f>ROUND(I184*H184,2)</f>
        <v>0</v>
      </c>
      <c r="K184" s="152"/>
      <c r="L184" s="33"/>
      <c r="M184" s="153" t="s">
        <v>1</v>
      </c>
      <c r="N184" s="154" t="s">
        <v>38</v>
      </c>
      <c r="O184" s="58"/>
      <c r="P184" s="155">
        <f>O184*H184</f>
        <v>0</v>
      </c>
      <c r="Q184" s="155">
        <v>2.4289999999999998</v>
      </c>
      <c r="R184" s="155">
        <f>Q184*H184</f>
        <v>15.15696</v>
      </c>
      <c r="S184" s="155">
        <v>0</v>
      </c>
      <c r="T184" s="15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7" t="s">
        <v>154</v>
      </c>
      <c r="AT184" s="157" t="s">
        <v>150</v>
      </c>
      <c r="AU184" s="157" t="s">
        <v>83</v>
      </c>
      <c r="AY184" s="17" t="s">
        <v>148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7" t="s">
        <v>81</v>
      </c>
      <c r="BK184" s="158">
        <f>ROUND(I184*H184,2)</f>
        <v>0</v>
      </c>
      <c r="BL184" s="17" t="s">
        <v>154</v>
      </c>
      <c r="BM184" s="157" t="s">
        <v>1238</v>
      </c>
    </row>
    <row r="185" spans="1:65" s="13" customFormat="1" ht="10.199999999999999">
      <c r="B185" s="159"/>
      <c r="D185" s="160" t="s">
        <v>156</v>
      </c>
      <c r="E185" s="161" t="s">
        <v>1</v>
      </c>
      <c r="F185" s="162" t="s">
        <v>1239</v>
      </c>
      <c r="H185" s="163">
        <v>6.24</v>
      </c>
      <c r="I185" s="164"/>
      <c r="L185" s="159"/>
      <c r="M185" s="165"/>
      <c r="N185" s="166"/>
      <c r="O185" s="166"/>
      <c r="P185" s="166"/>
      <c r="Q185" s="166"/>
      <c r="R185" s="166"/>
      <c r="S185" s="166"/>
      <c r="T185" s="167"/>
      <c r="AT185" s="161" t="s">
        <v>156</v>
      </c>
      <c r="AU185" s="161" t="s">
        <v>83</v>
      </c>
      <c r="AV185" s="13" t="s">
        <v>83</v>
      </c>
      <c r="AW185" s="13" t="s">
        <v>31</v>
      </c>
      <c r="AX185" s="13" t="s">
        <v>73</v>
      </c>
      <c r="AY185" s="161" t="s">
        <v>148</v>
      </c>
    </row>
    <row r="186" spans="1:65" s="14" customFormat="1" ht="10.199999999999999">
      <c r="B186" s="168"/>
      <c r="D186" s="160" t="s">
        <v>156</v>
      </c>
      <c r="E186" s="169" t="s">
        <v>1</v>
      </c>
      <c r="F186" s="170" t="s">
        <v>182</v>
      </c>
      <c r="H186" s="171">
        <v>6.24</v>
      </c>
      <c r="I186" s="172"/>
      <c r="L186" s="168"/>
      <c r="M186" s="173"/>
      <c r="N186" s="174"/>
      <c r="O186" s="174"/>
      <c r="P186" s="174"/>
      <c r="Q186" s="174"/>
      <c r="R186" s="174"/>
      <c r="S186" s="174"/>
      <c r="T186" s="175"/>
      <c r="AT186" s="169" t="s">
        <v>156</v>
      </c>
      <c r="AU186" s="169" t="s">
        <v>83</v>
      </c>
      <c r="AV186" s="14" t="s">
        <v>154</v>
      </c>
      <c r="AW186" s="14" t="s">
        <v>31</v>
      </c>
      <c r="AX186" s="14" t="s">
        <v>81</v>
      </c>
      <c r="AY186" s="169" t="s">
        <v>148</v>
      </c>
    </row>
    <row r="187" spans="1:65" s="2" customFormat="1" ht="33" customHeight="1">
      <c r="A187" s="32"/>
      <c r="B187" s="144"/>
      <c r="C187" s="145" t="s">
        <v>306</v>
      </c>
      <c r="D187" s="145" t="s">
        <v>150</v>
      </c>
      <c r="E187" s="146" t="s">
        <v>1240</v>
      </c>
      <c r="F187" s="147" t="s">
        <v>1241</v>
      </c>
      <c r="G187" s="148" t="s">
        <v>165</v>
      </c>
      <c r="H187" s="149">
        <v>3.1339999999999999</v>
      </c>
      <c r="I187" s="150"/>
      <c r="J187" s="151">
        <f>ROUND(I187*H187,2)</f>
        <v>0</v>
      </c>
      <c r="K187" s="152"/>
      <c r="L187" s="33"/>
      <c r="M187" s="153" t="s">
        <v>1</v>
      </c>
      <c r="N187" s="154" t="s">
        <v>38</v>
      </c>
      <c r="O187" s="58"/>
      <c r="P187" s="155">
        <f>O187*H187</f>
        <v>0</v>
      </c>
      <c r="Q187" s="155">
        <v>2.0327999999999999</v>
      </c>
      <c r="R187" s="155">
        <f>Q187*H187</f>
        <v>6.3707951999999999</v>
      </c>
      <c r="S187" s="155">
        <v>0</v>
      </c>
      <c r="T187" s="15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7" t="s">
        <v>154</v>
      </c>
      <c r="AT187" s="157" t="s">
        <v>150</v>
      </c>
      <c r="AU187" s="157" t="s">
        <v>83</v>
      </c>
      <c r="AY187" s="17" t="s">
        <v>148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7" t="s">
        <v>81</v>
      </c>
      <c r="BK187" s="158">
        <f>ROUND(I187*H187,2)</f>
        <v>0</v>
      </c>
      <c r="BL187" s="17" t="s">
        <v>154</v>
      </c>
      <c r="BM187" s="157" t="s">
        <v>1242</v>
      </c>
    </row>
    <row r="188" spans="1:65" s="13" customFormat="1" ht="10.199999999999999">
      <c r="B188" s="159"/>
      <c r="D188" s="160" t="s">
        <v>156</v>
      </c>
      <c r="E188" s="161" t="s">
        <v>1</v>
      </c>
      <c r="F188" s="162" t="s">
        <v>1233</v>
      </c>
      <c r="H188" s="163">
        <v>1.206</v>
      </c>
      <c r="I188" s="164"/>
      <c r="L188" s="159"/>
      <c r="M188" s="165"/>
      <c r="N188" s="166"/>
      <c r="O188" s="166"/>
      <c r="P188" s="166"/>
      <c r="Q188" s="166"/>
      <c r="R188" s="166"/>
      <c r="S188" s="166"/>
      <c r="T188" s="167"/>
      <c r="AT188" s="161" t="s">
        <v>156</v>
      </c>
      <c r="AU188" s="161" t="s">
        <v>83</v>
      </c>
      <c r="AV188" s="13" t="s">
        <v>83</v>
      </c>
      <c r="AW188" s="13" t="s">
        <v>31</v>
      </c>
      <c r="AX188" s="13" t="s">
        <v>73</v>
      </c>
      <c r="AY188" s="161" t="s">
        <v>148</v>
      </c>
    </row>
    <row r="189" spans="1:65" s="13" customFormat="1" ht="10.199999999999999">
      <c r="B189" s="159"/>
      <c r="D189" s="160" t="s">
        <v>156</v>
      </c>
      <c r="E189" s="161" t="s">
        <v>1</v>
      </c>
      <c r="F189" s="162" t="s">
        <v>1234</v>
      </c>
      <c r="H189" s="163">
        <v>0.21440000000000001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156</v>
      </c>
      <c r="AU189" s="161" t="s">
        <v>83</v>
      </c>
      <c r="AV189" s="13" t="s">
        <v>83</v>
      </c>
      <c r="AW189" s="13" t="s">
        <v>31</v>
      </c>
      <c r="AX189" s="13" t="s">
        <v>73</v>
      </c>
      <c r="AY189" s="161" t="s">
        <v>148</v>
      </c>
    </row>
    <row r="190" spans="1:65" s="13" customFormat="1" ht="10.199999999999999">
      <c r="B190" s="159"/>
      <c r="D190" s="160" t="s">
        <v>156</v>
      </c>
      <c r="E190" s="161" t="s">
        <v>1</v>
      </c>
      <c r="F190" s="162" t="s">
        <v>1235</v>
      </c>
      <c r="H190" s="163">
        <v>0.80400000000000005</v>
      </c>
      <c r="I190" s="164"/>
      <c r="L190" s="159"/>
      <c r="M190" s="165"/>
      <c r="N190" s="166"/>
      <c r="O190" s="166"/>
      <c r="P190" s="166"/>
      <c r="Q190" s="166"/>
      <c r="R190" s="166"/>
      <c r="S190" s="166"/>
      <c r="T190" s="167"/>
      <c r="AT190" s="161" t="s">
        <v>156</v>
      </c>
      <c r="AU190" s="161" t="s">
        <v>83</v>
      </c>
      <c r="AV190" s="13" t="s">
        <v>83</v>
      </c>
      <c r="AW190" s="13" t="s">
        <v>31</v>
      </c>
      <c r="AX190" s="13" t="s">
        <v>73</v>
      </c>
      <c r="AY190" s="161" t="s">
        <v>148</v>
      </c>
    </row>
    <row r="191" spans="1:65" s="13" customFormat="1" ht="10.199999999999999">
      <c r="B191" s="159"/>
      <c r="D191" s="160" t="s">
        <v>156</v>
      </c>
      <c r="E191" s="161" t="s">
        <v>1</v>
      </c>
      <c r="F191" s="162" t="s">
        <v>1243</v>
      </c>
      <c r="H191" s="163">
        <v>0.45</v>
      </c>
      <c r="I191" s="164"/>
      <c r="L191" s="159"/>
      <c r="M191" s="165"/>
      <c r="N191" s="166"/>
      <c r="O191" s="166"/>
      <c r="P191" s="166"/>
      <c r="Q191" s="166"/>
      <c r="R191" s="166"/>
      <c r="S191" s="166"/>
      <c r="T191" s="167"/>
      <c r="AT191" s="161" t="s">
        <v>156</v>
      </c>
      <c r="AU191" s="161" t="s">
        <v>83</v>
      </c>
      <c r="AV191" s="13" t="s">
        <v>83</v>
      </c>
      <c r="AW191" s="13" t="s">
        <v>31</v>
      </c>
      <c r="AX191" s="13" t="s">
        <v>73</v>
      </c>
      <c r="AY191" s="161" t="s">
        <v>148</v>
      </c>
    </row>
    <row r="192" spans="1:65" s="13" customFormat="1" ht="10.199999999999999">
      <c r="B192" s="159"/>
      <c r="D192" s="160" t="s">
        <v>156</v>
      </c>
      <c r="E192" s="161" t="s">
        <v>1</v>
      </c>
      <c r="F192" s="162" t="s">
        <v>1244</v>
      </c>
      <c r="H192" s="163">
        <v>0.3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156</v>
      </c>
      <c r="AU192" s="161" t="s">
        <v>83</v>
      </c>
      <c r="AV192" s="13" t="s">
        <v>83</v>
      </c>
      <c r="AW192" s="13" t="s">
        <v>31</v>
      </c>
      <c r="AX192" s="13" t="s">
        <v>73</v>
      </c>
      <c r="AY192" s="161" t="s">
        <v>148</v>
      </c>
    </row>
    <row r="193" spans="1:65" s="13" customFormat="1" ht="10.199999999999999">
      <c r="B193" s="159"/>
      <c r="D193" s="160" t="s">
        <v>156</v>
      </c>
      <c r="E193" s="161" t="s">
        <v>1</v>
      </c>
      <c r="F193" s="162" t="s">
        <v>1245</v>
      </c>
      <c r="H193" s="163">
        <v>0.16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156</v>
      </c>
      <c r="AU193" s="161" t="s">
        <v>83</v>
      </c>
      <c r="AV193" s="13" t="s">
        <v>83</v>
      </c>
      <c r="AW193" s="13" t="s">
        <v>31</v>
      </c>
      <c r="AX193" s="13" t="s">
        <v>73</v>
      </c>
      <c r="AY193" s="161" t="s">
        <v>148</v>
      </c>
    </row>
    <row r="194" spans="1:65" s="14" customFormat="1" ht="10.199999999999999">
      <c r="B194" s="168"/>
      <c r="D194" s="160" t="s">
        <v>156</v>
      </c>
      <c r="E194" s="169" t="s">
        <v>1</v>
      </c>
      <c r="F194" s="170" t="s">
        <v>182</v>
      </c>
      <c r="H194" s="171">
        <v>3.1343999999999999</v>
      </c>
      <c r="I194" s="172"/>
      <c r="L194" s="168"/>
      <c r="M194" s="173"/>
      <c r="N194" s="174"/>
      <c r="O194" s="174"/>
      <c r="P194" s="174"/>
      <c r="Q194" s="174"/>
      <c r="R194" s="174"/>
      <c r="S194" s="174"/>
      <c r="T194" s="175"/>
      <c r="AT194" s="169" t="s">
        <v>156</v>
      </c>
      <c r="AU194" s="169" t="s">
        <v>83</v>
      </c>
      <c r="AV194" s="14" t="s">
        <v>154</v>
      </c>
      <c r="AW194" s="14" t="s">
        <v>31</v>
      </c>
      <c r="AX194" s="14" t="s">
        <v>81</v>
      </c>
      <c r="AY194" s="169" t="s">
        <v>148</v>
      </c>
    </row>
    <row r="195" spans="1:65" s="12" customFormat="1" ht="22.8" customHeight="1">
      <c r="B195" s="131"/>
      <c r="D195" s="132" t="s">
        <v>72</v>
      </c>
      <c r="E195" s="142" t="s">
        <v>230</v>
      </c>
      <c r="F195" s="142" t="s">
        <v>305</v>
      </c>
      <c r="I195" s="134"/>
      <c r="J195" s="143">
        <f>BK195</f>
        <v>0</v>
      </c>
      <c r="L195" s="131"/>
      <c r="M195" s="136"/>
      <c r="N195" s="137"/>
      <c r="O195" s="137"/>
      <c r="P195" s="138">
        <f>SUM(P196:P219)</f>
        <v>0</v>
      </c>
      <c r="Q195" s="137"/>
      <c r="R195" s="138">
        <f>SUM(R196:R219)</f>
        <v>52.802424270000003</v>
      </c>
      <c r="S195" s="137"/>
      <c r="T195" s="139">
        <f>SUM(T196:T219)</f>
        <v>25.68</v>
      </c>
      <c r="AR195" s="132" t="s">
        <v>81</v>
      </c>
      <c r="AT195" s="140" t="s">
        <v>72</v>
      </c>
      <c r="AU195" s="140" t="s">
        <v>81</v>
      </c>
      <c r="AY195" s="132" t="s">
        <v>148</v>
      </c>
      <c r="BK195" s="141">
        <f>SUM(BK196:BK219)</f>
        <v>0</v>
      </c>
    </row>
    <row r="196" spans="1:65" s="2" customFormat="1" ht="24.15" customHeight="1">
      <c r="A196" s="32"/>
      <c r="B196" s="144"/>
      <c r="C196" s="145" t="s">
        <v>310</v>
      </c>
      <c r="D196" s="145" t="s">
        <v>150</v>
      </c>
      <c r="E196" s="146" t="s">
        <v>1246</v>
      </c>
      <c r="F196" s="147" t="s">
        <v>1247</v>
      </c>
      <c r="G196" s="148" t="s">
        <v>165</v>
      </c>
      <c r="H196" s="149">
        <v>3.2</v>
      </c>
      <c r="I196" s="150"/>
      <c r="J196" s="151">
        <f>ROUND(I196*H196,2)</f>
        <v>0</v>
      </c>
      <c r="K196" s="152"/>
      <c r="L196" s="33"/>
      <c r="M196" s="153" t="s">
        <v>1</v>
      </c>
      <c r="N196" s="154" t="s">
        <v>38</v>
      </c>
      <c r="O196" s="58"/>
      <c r="P196" s="155">
        <f>O196*H196</f>
        <v>0</v>
      </c>
      <c r="Q196" s="155">
        <v>0</v>
      </c>
      <c r="R196" s="155">
        <f>Q196*H196</f>
        <v>0</v>
      </c>
      <c r="S196" s="155">
        <v>2.4</v>
      </c>
      <c r="T196" s="156">
        <f>S196*H196</f>
        <v>7.68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7" t="s">
        <v>154</v>
      </c>
      <c r="AT196" s="157" t="s">
        <v>150</v>
      </c>
      <c r="AU196" s="157" t="s">
        <v>83</v>
      </c>
      <c r="AY196" s="17" t="s">
        <v>148</v>
      </c>
      <c r="BE196" s="158">
        <f>IF(N196="základní",J196,0)</f>
        <v>0</v>
      </c>
      <c r="BF196" s="158">
        <f>IF(N196="snížená",J196,0)</f>
        <v>0</v>
      </c>
      <c r="BG196" s="158">
        <f>IF(N196="zákl. přenesená",J196,0)</f>
        <v>0</v>
      </c>
      <c r="BH196" s="158">
        <f>IF(N196="sníž. přenesená",J196,0)</f>
        <v>0</v>
      </c>
      <c r="BI196" s="158">
        <f>IF(N196="nulová",J196,0)</f>
        <v>0</v>
      </c>
      <c r="BJ196" s="17" t="s">
        <v>81</v>
      </c>
      <c r="BK196" s="158">
        <f>ROUND(I196*H196,2)</f>
        <v>0</v>
      </c>
      <c r="BL196" s="17" t="s">
        <v>154</v>
      </c>
      <c r="BM196" s="157" t="s">
        <v>1248</v>
      </c>
    </row>
    <row r="197" spans="1:65" s="13" customFormat="1" ht="10.199999999999999">
      <c r="B197" s="159"/>
      <c r="D197" s="160" t="s">
        <v>156</v>
      </c>
      <c r="E197" s="161" t="s">
        <v>1</v>
      </c>
      <c r="F197" s="162" t="s">
        <v>1249</v>
      </c>
      <c r="H197" s="163">
        <v>1.8</v>
      </c>
      <c r="I197" s="164"/>
      <c r="L197" s="159"/>
      <c r="M197" s="165"/>
      <c r="N197" s="166"/>
      <c r="O197" s="166"/>
      <c r="P197" s="166"/>
      <c r="Q197" s="166"/>
      <c r="R197" s="166"/>
      <c r="S197" s="166"/>
      <c r="T197" s="167"/>
      <c r="AT197" s="161" t="s">
        <v>156</v>
      </c>
      <c r="AU197" s="161" t="s">
        <v>83</v>
      </c>
      <c r="AV197" s="13" t="s">
        <v>83</v>
      </c>
      <c r="AW197" s="13" t="s">
        <v>31</v>
      </c>
      <c r="AX197" s="13" t="s">
        <v>73</v>
      </c>
      <c r="AY197" s="161" t="s">
        <v>148</v>
      </c>
    </row>
    <row r="198" spans="1:65" s="13" customFormat="1" ht="10.199999999999999">
      <c r="B198" s="159"/>
      <c r="D198" s="160" t="s">
        <v>156</v>
      </c>
      <c r="E198" s="161" t="s">
        <v>1</v>
      </c>
      <c r="F198" s="162" t="s">
        <v>1250</v>
      </c>
      <c r="H198" s="163">
        <v>0.6</v>
      </c>
      <c r="I198" s="164"/>
      <c r="L198" s="159"/>
      <c r="M198" s="165"/>
      <c r="N198" s="166"/>
      <c r="O198" s="166"/>
      <c r="P198" s="166"/>
      <c r="Q198" s="166"/>
      <c r="R198" s="166"/>
      <c r="S198" s="166"/>
      <c r="T198" s="167"/>
      <c r="AT198" s="161" t="s">
        <v>156</v>
      </c>
      <c r="AU198" s="161" t="s">
        <v>83</v>
      </c>
      <c r="AV198" s="13" t="s">
        <v>83</v>
      </c>
      <c r="AW198" s="13" t="s">
        <v>31</v>
      </c>
      <c r="AX198" s="13" t="s">
        <v>73</v>
      </c>
      <c r="AY198" s="161" t="s">
        <v>148</v>
      </c>
    </row>
    <row r="199" spans="1:65" s="13" customFormat="1" ht="10.199999999999999">
      <c r="B199" s="159"/>
      <c r="D199" s="160" t="s">
        <v>156</v>
      </c>
      <c r="E199" s="161" t="s">
        <v>1</v>
      </c>
      <c r="F199" s="162" t="s">
        <v>1251</v>
      </c>
      <c r="H199" s="163">
        <v>0.32</v>
      </c>
      <c r="I199" s="164"/>
      <c r="L199" s="159"/>
      <c r="M199" s="165"/>
      <c r="N199" s="166"/>
      <c r="O199" s="166"/>
      <c r="P199" s="166"/>
      <c r="Q199" s="166"/>
      <c r="R199" s="166"/>
      <c r="S199" s="166"/>
      <c r="T199" s="167"/>
      <c r="AT199" s="161" t="s">
        <v>156</v>
      </c>
      <c r="AU199" s="161" t="s">
        <v>83</v>
      </c>
      <c r="AV199" s="13" t="s">
        <v>83</v>
      </c>
      <c r="AW199" s="13" t="s">
        <v>31</v>
      </c>
      <c r="AX199" s="13" t="s">
        <v>73</v>
      </c>
      <c r="AY199" s="161" t="s">
        <v>148</v>
      </c>
    </row>
    <row r="200" spans="1:65" s="13" customFormat="1" ht="10.199999999999999">
      <c r="B200" s="159"/>
      <c r="D200" s="160" t="s">
        <v>156</v>
      </c>
      <c r="E200" s="161" t="s">
        <v>1</v>
      </c>
      <c r="F200" s="162" t="s">
        <v>1252</v>
      </c>
      <c r="H200" s="163">
        <v>0.48</v>
      </c>
      <c r="I200" s="164"/>
      <c r="L200" s="159"/>
      <c r="M200" s="165"/>
      <c r="N200" s="166"/>
      <c r="O200" s="166"/>
      <c r="P200" s="166"/>
      <c r="Q200" s="166"/>
      <c r="R200" s="166"/>
      <c r="S200" s="166"/>
      <c r="T200" s="167"/>
      <c r="AT200" s="161" t="s">
        <v>156</v>
      </c>
      <c r="AU200" s="161" t="s">
        <v>83</v>
      </c>
      <c r="AV200" s="13" t="s">
        <v>83</v>
      </c>
      <c r="AW200" s="13" t="s">
        <v>31</v>
      </c>
      <c r="AX200" s="13" t="s">
        <v>73</v>
      </c>
      <c r="AY200" s="161" t="s">
        <v>148</v>
      </c>
    </row>
    <row r="201" spans="1:65" s="14" customFormat="1" ht="10.199999999999999">
      <c r="B201" s="168"/>
      <c r="D201" s="160" t="s">
        <v>156</v>
      </c>
      <c r="E201" s="169" t="s">
        <v>1</v>
      </c>
      <c r="F201" s="170" t="s">
        <v>182</v>
      </c>
      <c r="H201" s="171">
        <v>3.2</v>
      </c>
      <c r="I201" s="172"/>
      <c r="L201" s="168"/>
      <c r="M201" s="173"/>
      <c r="N201" s="174"/>
      <c r="O201" s="174"/>
      <c r="P201" s="174"/>
      <c r="Q201" s="174"/>
      <c r="R201" s="174"/>
      <c r="S201" s="174"/>
      <c r="T201" s="175"/>
      <c r="AT201" s="169" t="s">
        <v>156</v>
      </c>
      <c r="AU201" s="169" t="s">
        <v>83</v>
      </c>
      <c r="AV201" s="14" t="s">
        <v>154</v>
      </c>
      <c r="AW201" s="14" t="s">
        <v>31</v>
      </c>
      <c r="AX201" s="14" t="s">
        <v>81</v>
      </c>
      <c r="AY201" s="169" t="s">
        <v>148</v>
      </c>
    </row>
    <row r="202" spans="1:65" s="2" customFormat="1" ht="16.5" customHeight="1">
      <c r="A202" s="32"/>
      <c r="B202" s="144"/>
      <c r="C202" s="145" t="s">
        <v>7</v>
      </c>
      <c r="D202" s="145" t="s">
        <v>150</v>
      </c>
      <c r="E202" s="146" t="s">
        <v>1253</v>
      </c>
      <c r="F202" s="147" t="s">
        <v>1254</v>
      </c>
      <c r="G202" s="148" t="s">
        <v>543</v>
      </c>
      <c r="H202" s="149">
        <v>1</v>
      </c>
      <c r="I202" s="150"/>
      <c r="J202" s="151">
        <f t="shared" ref="J202:J216" si="0">ROUND(I202*H202,2)</f>
        <v>0</v>
      </c>
      <c r="K202" s="152"/>
      <c r="L202" s="33"/>
      <c r="M202" s="153" t="s">
        <v>1</v>
      </c>
      <c r="N202" s="154" t="s">
        <v>38</v>
      </c>
      <c r="O202" s="58"/>
      <c r="P202" s="155">
        <f t="shared" ref="P202:P216" si="1">O202*H202</f>
        <v>0</v>
      </c>
      <c r="Q202" s="155">
        <v>0</v>
      </c>
      <c r="R202" s="155">
        <f t="shared" ref="R202:R216" si="2">Q202*H202</f>
        <v>0</v>
      </c>
      <c r="S202" s="155">
        <v>0</v>
      </c>
      <c r="T202" s="156">
        <f t="shared" ref="T202:T216" si="3"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7" t="s">
        <v>154</v>
      </c>
      <c r="AT202" s="157" t="s">
        <v>150</v>
      </c>
      <c r="AU202" s="157" t="s">
        <v>83</v>
      </c>
      <c r="AY202" s="17" t="s">
        <v>148</v>
      </c>
      <c r="BE202" s="158">
        <f t="shared" ref="BE202:BE216" si="4">IF(N202="základní",J202,0)</f>
        <v>0</v>
      </c>
      <c r="BF202" s="158">
        <f t="shared" ref="BF202:BF216" si="5">IF(N202="snížená",J202,0)</f>
        <v>0</v>
      </c>
      <c r="BG202" s="158">
        <f t="shared" ref="BG202:BG216" si="6">IF(N202="zákl. přenesená",J202,0)</f>
        <v>0</v>
      </c>
      <c r="BH202" s="158">
        <f t="shared" ref="BH202:BH216" si="7">IF(N202="sníž. přenesená",J202,0)</f>
        <v>0</v>
      </c>
      <c r="BI202" s="158">
        <f t="shared" ref="BI202:BI216" si="8">IF(N202="nulová",J202,0)</f>
        <v>0</v>
      </c>
      <c r="BJ202" s="17" t="s">
        <v>81</v>
      </c>
      <c r="BK202" s="158">
        <f t="shared" ref="BK202:BK216" si="9">ROUND(I202*H202,2)</f>
        <v>0</v>
      </c>
      <c r="BL202" s="17" t="s">
        <v>154</v>
      </c>
      <c r="BM202" s="157" t="s">
        <v>1255</v>
      </c>
    </row>
    <row r="203" spans="1:65" s="2" customFormat="1" ht="16.5" customHeight="1">
      <c r="A203" s="32"/>
      <c r="B203" s="144"/>
      <c r="C203" s="145" t="s">
        <v>319</v>
      </c>
      <c r="D203" s="145" t="s">
        <v>150</v>
      </c>
      <c r="E203" s="146" t="s">
        <v>1256</v>
      </c>
      <c r="F203" s="147" t="s">
        <v>1257</v>
      </c>
      <c r="G203" s="148" t="s">
        <v>543</v>
      </c>
      <c r="H203" s="149">
        <v>1</v>
      </c>
      <c r="I203" s="150"/>
      <c r="J203" s="151">
        <f t="shared" si="0"/>
        <v>0</v>
      </c>
      <c r="K203" s="152"/>
      <c r="L203" s="33"/>
      <c r="M203" s="153" t="s">
        <v>1</v>
      </c>
      <c r="N203" s="154" t="s">
        <v>38</v>
      </c>
      <c r="O203" s="58"/>
      <c r="P203" s="155">
        <f t="shared" si="1"/>
        <v>0</v>
      </c>
      <c r="Q203" s="155">
        <v>0</v>
      </c>
      <c r="R203" s="155">
        <f t="shared" si="2"/>
        <v>0</v>
      </c>
      <c r="S203" s="155">
        <v>0</v>
      </c>
      <c r="T203" s="156">
        <f t="shared" si="3"/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7" t="s">
        <v>154</v>
      </c>
      <c r="AT203" s="157" t="s">
        <v>150</v>
      </c>
      <c r="AU203" s="157" t="s">
        <v>83</v>
      </c>
      <c r="AY203" s="17" t="s">
        <v>148</v>
      </c>
      <c r="BE203" s="158">
        <f t="shared" si="4"/>
        <v>0</v>
      </c>
      <c r="BF203" s="158">
        <f t="shared" si="5"/>
        <v>0</v>
      </c>
      <c r="BG203" s="158">
        <f t="shared" si="6"/>
        <v>0</v>
      </c>
      <c r="BH203" s="158">
        <f t="shared" si="7"/>
        <v>0</v>
      </c>
      <c r="BI203" s="158">
        <f t="shared" si="8"/>
        <v>0</v>
      </c>
      <c r="BJ203" s="17" t="s">
        <v>81</v>
      </c>
      <c r="BK203" s="158">
        <f t="shared" si="9"/>
        <v>0</v>
      </c>
      <c r="BL203" s="17" t="s">
        <v>154</v>
      </c>
      <c r="BM203" s="157" t="s">
        <v>1258</v>
      </c>
    </row>
    <row r="204" spans="1:65" s="2" customFormat="1" ht="16.5" customHeight="1">
      <c r="A204" s="32"/>
      <c r="B204" s="144"/>
      <c r="C204" s="145" t="s">
        <v>324</v>
      </c>
      <c r="D204" s="145" t="s">
        <v>150</v>
      </c>
      <c r="E204" s="146" t="s">
        <v>1259</v>
      </c>
      <c r="F204" s="147" t="s">
        <v>1260</v>
      </c>
      <c r="G204" s="148" t="s">
        <v>543</v>
      </c>
      <c r="H204" s="149">
        <v>1</v>
      </c>
      <c r="I204" s="150"/>
      <c r="J204" s="151">
        <f t="shared" si="0"/>
        <v>0</v>
      </c>
      <c r="K204" s="152"/>
      <c r="L204" s="33"/>
      <c r="M204" s="153" t="s">
        <v>1</v>
      </c>
      <c r="N204" s="154" t="s">
        <v>38</v>
      </c>
      <c r="O204" s="58"/>
      <c r="P204" s="155">
        <f t="shared" si="1"/>
        <v>0</v>
      </c>
      <c r="Q204" s="155">
        <v>0</v>
      </c>
      <c r="R204" s="155">
        <f t="shared" si="2"/>
        <v>0</v>
      </c>
      <c r="S204" s="155">
        <v>0</v>
      </c>
      <c r="T204" s="156">
        <f t="shared" si="3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7" t="s">
        <v>154</v>
      </c>
      <c r="AT204" s="157" t="s">
        <v>150</v>
      </c>
      <c r="AU204" s="157" t="s">
        <v>83</v>
      </c>
      <c r="AY204" s="17" t="s">
        <v>148</v>
      </c>
      <c r="BE204" s="158">
        <f t="shared" si="4"/>
        <v>0</v>
      </c>
      <c r="BF204" s="158">
        <f t="shared" si="5"/>
        <v>0</v>
      </c>
      <c r="BG204" s="158">
        <f t="shared" si="6"/>
        <v>0</v>
      </c>
      <c r="BH204" s="158">
        <f t="shared" si="7"/>
        <v>0</v>
      </c>
      <c r="BI204" s="158">
        <f t="shared" si="8"/>
        <v>0</v>
      </c>
      <c r="BJ204" s="17" t="s">
        <v>81</v>
      </c>
      <c r="BK204" s="158">
        <f t="shared" si="9"/>
        <v>0</v>
      </c>
      <c r="BL204" s="17" t="s">
        <v>154</v>
      </c>
      <c r="BM204" s="157" t="s">
        <v>1261</v>
      </c>
    </row>
    <row r="205" spans="1:65" s="2" customFormat="1" ht="16.5" customHeight="1">
      <c r="A205" s="32"/>
      <c r="B205" s="144"/>
      <c r="C205" s="176" t="s">
        <v>328</v>
      </c>
      <c r="D205" s="176" t="s">
        <v>267</v>
      </c>
      <c r="E205" s="177" t="s">
        <v>1262</v>
      </c>
      <c r="F205" s="178" t="s">
        <v>1263</v>
      </c>
      <c r="G205" s="179" t="s">
        <v>322</v>
      </c>
      <c r="H205" s="180">
        <v>1</v>
      </c>
      <c r="I205" s="181"/>
      <c r="J205" s="182">
        <f t="shared" si="0"/>
        <v>0</v>
      </c>
      <c r="K205" s="183"/>
      <c r="L205" s="184"/>
      <c r="M205" s="185" t="s">
        <v>1</v>
      </c>
      <c r="N205" s="186" t="s">
        <v>38</v>
      </c>
      <c r="O205" s="58"/>
      <c r="P205" s="155">
        <f t="shared" si="1"/>
        <v>0</v>
      </c>
      <c r="Q205" s="155">
        <v>0</v>
      </c>
      <c r="R205" s="155">
        <f t="shared" si="2"/>
        <v>0</v>
      </c>
      <c r="S205" s="155">
        <v>0</v>
      </c>
      <c r="T205" s="156">
        <f t="shared" si="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230</v>
      </c>
      <c r="AT205" s="157" t="s">
        <v>267</v>
      </c>
      <c r="AU205" s="157" t="s">
        <v>83</v>
      </c>
      <c r="AY205" s="17" t="s">
        <v>148</v>
      </c>
      <c r="BE205" s="158">
        <f t="shared" si="4"/>
        <v>0</v>
      </c>
      <c r="BF205" s="158">
        <f t="shared" si="5"/>
        <v>0</v>
      </c>
      <c r="BG205" s="158">
        <f t="shared" si="6"/>
        <v>0</v>
      </c>
      <c r="BH205" s="158">
        <f t="shared" si="7"/>
        <v>0</v>
      </c>
      <c r="BI205" s="158">
        <f t="shared" si="8"/>
        <v>0</v>
      </c>
      <c r="BJ205" s="17" t="s">
        <v>81</v>
      </c>
      <c r="BK205" s="158">
        <f t="shared" si="9"/>
        <v>0</v>
      </c>
      <c r="BL205" s="17" t="s">
        <v>154</v>
      </c>
      <c r="BM205" s="157" t="s">
        <v>1264</v>
      </c>
    </row>
    <row r="206" spans="1:65" s="2" customFormat="1" ht="16.5" customHeight="1">
      <c r="A206" s="32"/>
      <c r="B206" s="144"/>
      <c r="C206" s="176" t="s">
        <v>332</v>
      </c>
      <c r="D206" s="176" t="s">
        <v>267</v>
      </c>
      <c r="E206" s="177" t="s">
        <v>1265</v>
      </c>
      <c r="F206" s="178" t="s">
        <v>1266</v>
      </c>
      <c r="G206" s="179" t="s">
        <v>322</v>
      </c>
      <c r="H206" s="180">
        <v>1</v>
      </c>
      <c r="I206" s="181"/>
      <c r="J206" s="182">
        <f t="shared" si="0"/>
        <v>0</v>
      </c>
      <c r="K206" s="183"/>
      <c r="L206" s="184"/>
      <c r="M206" s="185" t="s">
        <v>1</v>
      </c>
      <c r="N206" s="186" t="s">
        <v>38</v>
      </c>
      <c r="O206" s="58"/>
      <c r="P206" s="155">
        <f t="shared" si="1"/>
        <v>0</v>
      </c>
      <c r="Q206" s="155">
        <v>0</v>
      </c>
      <c r="R206" s="155">
        <f t="shared" si="2"/>
        <v>0</v>
      </c>
      <c r="S206" s="155">
        <v>0</v>
      </c>
      <c r="T206" s="156">
        <f t="shared" si="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230</v>
      </c>
      <c r="AT206" s="157" t="s">
        <v>267</v>
      </c>
      <c r="AU206" s="157" t="s">
        <v>83</v>
      </c>
      <c r="AY206" s="17" t="s">
        <v>148</v>
      </c>
      <c r="BE206" s="158">
        <f t="shared" si="4"/>
        <v>0</v>
      </c>
      <c r="BF206" s="158">
        <f t="shared" si="5"/>
        <v>0</v>
      </c>
      <c r="BG206" s="158">
        <f t="shared" si="6"/>
        <v>0</v>
      </c>
      <c r="BH206" s="158">
        <f t="shared" si="7"/>
        <v>0</v>
      </c>
      <c r="BI206" s="158">
        <f t="shared" si="8"/>
        <v>0</v>
      </c>
      <c r="BJ206" s="17" t="s">
        <v>81</v>
      </c>
      <c r="BK206" s="158">
        <f t="shared" si="9"/>
        <v>0</v>
      </c>
      <c r="BL206" s="17" t="s">
        <v>154</v>
      </c>
      <c r="BM206" s="157" t="s">
        <v>1267</v>
      </c>
    </row>
    <row r="207" spans="1:65" s="2" customFormat="1" ht="16.5" customHeight="1">
      <c r="A207" s="32"/>
      <c r="B207" s="144"/>
      <c r="C207" s="145" t="s">
        <v>336</v>
      </c>
      <c r="D207" s="145" t="s">
        <v>150</v>
      </c>
      <c r="E207" s="146" t="s">
        <v>1268</v>
      </c>
      <c r="F207" s="147" t="s">
        <v>1269</v>
      </c>
      <c r="G207" s="148" t="s">
        <v>543</v>
      </c>
      <c r="H207" s="149">
        <v>1</v>
      </c>
      <c r="I207" s="150"/>
      <c r="J207" s="151">
        <f t="shared" si="0"/>
        <v>0</v>
      </c>
      <c r="K207" s="152"/>
      <c r="L207" s="33"/>
      <c r="M207" s="153" t="s">
        <v>1</v>
      </c>
      <c r="N207" s="154" t="s">
        <v>38</v>
      </c>
      <c r="O207" s="58"/>
      <c r="P207" s="155">
        <f t="shared" si="1"/>
        <v>0</v>
      </c>
      <c r="Q207" s="155">
        <v>0</v>
      </c>
      <c r="R207" s="155">
        <f t="shared" si="2"/>
        <v>0</v>
      </c>
      <c r="S207" s="155">
        <v>0</v>
      </c>
      <c r="T207" s="156">
        <f t="shared" si="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7" t="s">
        <v>154</v>
      </c>
      <c r="AT207" s="157" t="s">
        <v>150</v>
      </c>
      <c r="AU207" s="157" t="s">
        <v>83</v>
      </c>
      <c r="AY207" s="17" t="s">
        <v>148</v>
      </c>
      <c r="BE207" s="158">
        <f t="shared" si="4"/>
        <v>0</v>
      </c>
      <c r="BF207" s="158">
        <f t="shared" si="5"/>
        <v>0</v>
      </c>
      <c r="BG207" s="158">
        <f t="shared" si="6"/>
        <v>0</v>
      </c>
      <c r="BH207" s="158">
        <f t="shared" si="7"/>
        <v>0</v>
      </c>
      <c r="BI207" s="158">
        <f t="shared" si="8"/>
        <v>0</v>
      </c>
      <c r="BJ207" s="17" t="s">
        <v>81</v>
      </c>
      <c r="BK207" s="158">
        <f t="shared" si="9"/>
        <v>0</v>
      </c>
      <c r="BL207" s="17" t="s">
        <v>154</v>
      </c>
      <c r="BM207" s="157" t="s">
        <v>1270</v>
      </c>
    </row>
    <row r="208" spans="1:65" s="2" customFormat="1" ht="24.15" customHeight="1">
      <c r="A208" s="32"/>
      <c r="B208" s="144"/>
      <c r="C208" s="145" t="s">
        <v>340</v>
      </c>
      <c r="D208" s="145" t="s">
        <v>150</v>
      </c>
      <c r="E208" s="146" t="s">
        <v>1271</v>
      </c>
      <c r="F208" s="147" t="s">
        <v>1272</v>
      </c>
      <c r="G208" s="148" t="s">
        <v>543</v>
      </c>
      <c r="H208" s="149">
        <v>1</v>
      </c>
      <c r="I208" s="150"/>
      <c r="J208" s="151">
        <f t="shared" si="0"/>
        <v>0</v>
      </c>
      <c r="K208" s="152"/>
      <c r="L208" s="33"/>
      <c r="M208" s="153" t="s">
        <v>1</v>
      </c>
      <c r="N208" s="154" t="s">
        <v>38</v>
      </c>
      <c r="O208" s="58"/>
      <c r="P208" s="155">
        <f t="shared" si="1"/>
        <v>0</v>
      </c>
      <c r="Q208" s="155">
        <v>0</v>
      </c>
      <c r="R208" s="155">
        <f t="shared" si="2"/>
        <v>0</v>
      </c>
      <c r="S208" s="155">
        <v>0</v>
      </c>
      <c r="T208" s="156">
        <f t="shared" si="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7" t="s">
        <v>154</v>
      </c>
      <c r="AT208" s="157" t="s">
        <v>150</v>
      </c>
      <c r="AU208" s="157" t="s">
        <v>83</v>
      </c>
      <c r="AY208" s="17" t="s">
        <v>148</v>
      </c>
      <c r="BE208" s="158">
        <f t="shared" si="4"/>
        <v>0</v>
      </c>
      <c r="BF208" s="158">
        <f t="shared" si="5"/>
        <v>0</v>
      </c>
      <c r="BG208" s="158">
        <f t="shared" si="6"/>
        <v>0</v>
      </c>
      <c r="BH208" s="158">
        <f t="shared" si="7"/>
        <v>0</v>
      </c>
      <c r="BI208" s="158">
        <f t="shared" si="8"/>
        <v>0</v>
      </c>
      <c r="BJ208" s="17" t="s">
        <v>81</v>
      </c>
      <c r="BK208" s="158">
        <f t="shared" si="9"/>
        <v>0</v>
      </c>
      <c r="BL208" s="17" t="s">
        <v>154</v>
      </c>
      <c r="BM208" s="157" t="s">
        <v>1273</v>
      </c>
    </row>
    <row r="209" spans="1:65" s="2" customFormat="1" ht="24.15" customHeight="1">
      <c r="A209" s="32"/>
      <c r="B209" s="144"/>
      <c r="C209" s="145" t="s">
        <v>345</v>
      </c>
      <c r="D209" s="145" t="s">
        <v>150</v>
      </c>
      <c r="E209" s="146" t="s">
        <v>1274</v>
      </c>
      <c r="F209" s="147" t="s">
        <v>1275</v>
      </c>
      <c r="G209" s="148" t="s">
        <v>543</v>
      </c>
      <c r="H209" s="149">
        <v>1</v>
      </c>
      <c r="I209" s="150"/>
      <c r="J209" s="151">
        <f t="shared" si="0"/>
        <v>0</v>
      </c>
      <c r="K209" s="152"/>
      <c r="L209" s="33"/>
      <c r="M209" s="153" t="s">
        <v>1</v>
      </c>
      <c r="N209" s="154" t="s">
        <v>38</v>
      </c>
      <c r="O209" s="58"/>
      <c r="P209" s="155">
        <f t="shared" si="1"/>
        <v>0</v>
      </c>
      <c r="Q209" s="155">
        <v>0</v>
      </c>
      <c r="R209" s="155">
        <f t="shared" si="2"/>
        <v>0</v>
      </c>
      <c r="S209" s="155">
        <v>0</v>
      </c>
      <c r="T209" s="156">
        <f t="shared" si="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154</v>
      </c>
      <c r="AT209" s="157" t="s">
        <v>150</v>
      </c>
      <c r="AU209" s="157" t="s">
        <v>83</v>
      </c>
      <c r="AY209" s="17" t="s">
        <v>148</v>
      </c>
      <c r="BE209" s="158">
        <f t="shared" si="4"/>
        <v>0</v>
      </c>
      <c r="BF209" s="158">
        <f t="shared" si="5"/>
        <v>0</v>
      </c>
      <c r="BG209" s="158">
        <f t="shared" si="6"/>
        <v>0</v>
      </c>
      <c r="BH209" s="158">
        <f t="shared" si="7"/>
        <v>0</v>
      </c>
      <c r="BI209" s="158">
        <f t="shared" si="8"/>
        <v>0</v>
      </c>
      <c r="BJ209" s="17" t="s">
        <v>81</v>
      </c>
      <c r="BK209" s="158">
        <f t="shared" si="9"/>
        <v>0</v>
      </c>
      <c r="BL209" s="17" t="s">
        <v>154</v>
      </c>
      <c r="BM209" s="157" t="s">
        <v>1276</v>
      </c>
    </row>
    <row r="210" spans="1:65" s="2" customFormat="1" ht="21.75" customHeight="1">
      <c r="A210" s="32"/>
      <c r="B210" s="144"/>
      <c r="C210" s="145" t="s">
        <v>349</v>
      </c>
      <c r="D210" s="145" t="s">
        <v>150</v>
      </c>
      <c r="E210" s="146" t="s">
        <v>1277</v>
      </c>
      <c r="F210" s="147" t="s">
        <v>1278</v>
      </c>
      <c r="G210" s="148" t="s">
        <v>153</v>
      </c>
      <c r="H210" s="149">
        <v>15</v>
      </c>
      <c r="I210" s="150"/>
      <c r="J210" s="151">
        <f t="shared" si="0"/>
        <v>0</v>
      </c>
      <c r="K210" s="152"/>
      <c r="L210" s="33"/>
      <c r="M210" s="153" t="s">
        <v>1</v>
      </c>
      <c r="N210" s="154" t="s">
        <v>38</v>
      </c>
      <c r="O210" s="58"/>
      <c r="P210" s="155">
        <f t="shared" si="1"/>
        <v>0</v>
      </c>
      <c r="Q210" s="155">
        <v>0</v>
      </c>
      <c r="R210" s="155">
        <f t="shared" si="2"/>
        <v>0</v>
      </c>
      <c r="S210" s="155">
        <v>1.2</v>
      </c>
      <c r="T210" s="156">
        <f t="shared" si="3"/>
        <v>18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7" t="s">
        <v>154</v>
      </c>
      <c r="AT210" s="157" t="s">
        <v>150</v>
      </c>
      <c r="AU210" s="157" t="s">
        <v>83</v>
      </c>
      <c r="AY210" s="17" t="s">
        <v>148</v>
      </c>
      <c r="BE210" s="158">
        <f t="shared" si="4"/>
        <v>0</v>
      </c>
      <c r="BF210" s="158">
        <f t="shared" si="5"/>
        <v>0</v>
      </c>
      <c r="BG210" s="158">
        <f t="shared" si="6"/>
        <v>0</v>
      </c>
      <c r="BH210" s="158">
        <f t="shared" si="7"/>
        <v>0</v>
      </c>
      <c r="BI210" s="158">
        <f t="shared" si="8"/>
        <v>0</v>
      </c>
      <c r="BJ210" s="17" t="s">
        <v>81</v>
      </c>
      <c r="BK210" s="158">
        <f t="shared" si="9"/>
        <v>0</v>
      </c>
      <c r="BL210" s="17" t="s">
        <v>154</v>
      </c>
      <c r="BM210" s="157" t="s">
        <v>1279</v>
      </c>
    </row>
    <row r="211" spans="1:65" s="2" customFormat="1" ht="33" customHeight="1">
      <c r="A211" s="32"/>
      <c r="B211" s="144"/>
      <c r="C211" s="145" t="s">
        <v>353</v>
      </c>
      <c r="D211" s="145" t="s">
        <v>150</v>
      </c>
      <c r="E211" s="146" t="s">
        <v>1280</v>
      </c>
      <c r="F211" s="147" t="s">
        <v>1281</v>
      </c>
      <c r="G211" s="148" t="s">
        <v>153</v>
      </c>
      <c r="H211" s="149">
        <v>39.5</v>
      </c>
      <c r="I211" s="150"/>
      <c r="J211" s="151">
        <f t="shared" si="0"/>
        <v>0</v>
      </c>
      <c r="K211" s="152"/>
      <c r="L211" s="33"/>
      <c r="M211" s="153" t="s">
        <v>1</v>
      </c>
      <c r="N211" s="154" t="s">
        <v>38</v>
      </c>
      <c r="O211" s="58"/>
      <c r="P211" s="155">
        <f t="shared" si="1"/>
        <v>0</v>
      </c>
      <c r="Q211" s="155">
        <v>1.0000000000000001E-5</v>
      </c>
      <c r="R211" s="155">
        <f t="shared" si="2"/>
        <v>3.9500000000000001E-4</v>
      </c>
      <c r="S211" s="155">
        <v>0</v>
      </c>
      <c r="T211" s="156">
        <f t="shared" si="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7" t="s">
        <v>154</v>
      </c>
      <c r="AT211" s="157" t="s">
        <v>150</v>
      </c>
      <c r="AU211" s="157" t="s">
        <v>83</v>
      </c>
      <c r="AY211" s="17" t="s">
        <v>148</v>
      </c>
      <c r="BE211" s="158">
        <f t="shared" si="4"/>
        <v>0</v>
      </c>
      <c r="BF211" s="158">
        <f t="shared" si="5"/>
        <v>0</v>
      </c>
      <c r="BG211" s="158">
        <f t="shared" si="6"/>
        <v>0</v>
      </c>
      <c r="BH211" s="158">
        <f t="shared" si="7"/>
        <v>0</v>
      </c>
      <c r="BI211" s="158">
        <f t="shared" si="8"/>
        <v>0</v>
      </c>
      <c r="BJ211" s="17" t="s">
        <v>81</v>
      </c>
      <c r="BK211" s="158">
        <f t="shared" si="9"/>
        <v>0</v>
      </c>
      <c r="BL211" s="17" t="s">
        <v>154</v>
      </c>
      <c r="BM211" s="157" t="s">
        <v>1282</v>
      </c>
    </row>
    <row r="212" spans="1:65" s="2" customFormat="1" ht="16.5" customHeight="1">
      <c r="A212" s="32"/>
      <c r="B212" s="144"/>
      <c r="C212" s="176" t="s">
        <v>357</v>
      </c>
      <c r="D212" s="176" t="s">
        <v>267</v>
      </c>
      <c r="E212" s="177" t="s">
        <v>1283</v>
      </c>
      <c r="F212" s="178" t="s">
        <v>1284</v>
      </c>
      <c r="G212" s="179" t="s">
        <v>153</v>
      </c>
      <c r="H212" s="180">
        <v>40</v>
      </c>
      <c r="I212" s="181"/>
      <c r="J212" s="182">
        <f t="shared" si="0"/>
        <v>0</v>
      </c>
      <c r="K212" s="183"/>
      <c r="L212" s="184"/>
      <c r="M212" s="185" t="s">
        <v>1</v>
      </c>
      <c r="N212" s="186" t="s">
        <v>38</v>
      </c>
      <c r="O212" s="58"/>
      <c r="P212" s="155">
        <f t="shared" si="1"/>
        <v>0</v>
      </c>
      <c r="Q212" s="155">
        <v>0.6</v>
      </c>
      <c r="R212" s="155">
        <f t="shared" si="2"/>
        <v>24</v>
      </c>
      <c r="S212" s="155">
        <v>0</v>
      </c>
      <c r="T212" s="156">
        <f t="shared" si="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230</v>
      </c>
      <c r="AT212" s="157" t="s">
        <v>267</v>
      </c>
      <c r="AU212" s="157" t="s">
        <v>83</v>
      </c>
      <c r="AY212" s="17" t="s">
        <v>148</v>
      </c>
      <c r="BE212" s="158">
        <f t="shared" si="4"/>
        <v>0</v>
      </c>
      <c r="BF212" s="158">
        <f t="shared" si="5"/>
        <v>0</v>
      </c>
      <c r="BG212" s="158">
        <f t="shared" si="6"/>
        <v>0</v>
      </c>
      <c r="BH212" s="158">
        <f t="shared" si="7"/>
        <v>0</v>
      </c>
      <c r="BI212" s="158">
        <f t="shared" si="8"/>
        <v>0</v>
      </c>
      <c r="BJ212" s="17" t="s">
        <v>81</v>
      </c>
      <c r="BK212" s="158">
        <f t="shared" si="9"/>
        <v>0</v>
      </c>
      <c r="BL212" s="17" t="s">
        <v>154</v>
      </c>
      <c r="BM212" s="157" t="s">
        <v>1285</v>
      </c>
    </row>
    <row r="213" spans="1:65" s="2" customFormat="1" ht="16.5" customHeight="1">
      <c r="A213" s="32"/>
      <c r="B213" s="144"/>
      <c r="C213" s="176" t="s">
        <v>361</v>
      </c>
      <c r="D213" s="176" t="s">
        <v>267</v>
      </c>
      <c r="E213" s="177" t="s">
        <v>1286</v>
      </c>
      <c r="F213" s="178" t="s">
        <v>1287</v>
      </c>
      <c r="G213" s="179" t="s">
        <v>322</v>
      </c>
      <c r="H213" s="180">
        <v>47</v>
      </c>
      <c r="I213" s="181"/>
      <c r="J213" s="182">
        <f t="shared" si="0"/>
        <v>0</v>
      </c>
      <c r="K213" s="183"/>
      <c r="L213" s="184"/>
      <c r="M213" s="185" t="s">
        <v>1</v>
      </c>
      <c r="N213" s="186" t="s">
        <v>38</v>
      </c>
      <c r="O213" s="58"/>
      <c r="P213" s="155">
        <f t="shared" si="1"/>
        <v>0</v>
      </c>
      <c r="Q213" s="155">
        <v>0.04</v>
      </c>
      <c r="R213" s="155">
        <f t="shared" si="2"/>
        <v>1.8800000000000001</v>
      </c>
      <c r="S213" s="155">
        <v>0</v>
      </c>
      <c r="T213" s="156">
        <f t="shared" si="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7" t="s">
        <v>230</v>
      </c>
      <c r="AT213" s="157" t="s">
        <v>267</v>
      </c>
      <c r="AU213" s="157" t="s">
        <v>83</v>
      </c>
      <c r="AY213" s="17" t="s">
        <v>148</v>
      </c>
      <c r="BE213" s="158">
        <f t="shared" si="4"/>
        <v>0</v>
      </c>
      <c r="BF213" s="158">
        <f t="shared" si="5"/>
        <v>0</v>
      </c>
      <c r="BG213" s="158">
        <f t="shared" si="6"/>
        <v>0</v>
      </c>
      <c r="BH213" s="158">
        <f t="shared" si="7"/>
        <v>0</v>
      </c>
      <c r="BI213" s="158">
        <f t="shared" si="8"/>
        <v>0</v>
      </c>
      <c r="BJ213" s="17" t="s">
        <v>81</v>
      </c>
      <c r="BK213" s="158">
        <f t="shared" si="9"/>
        <v>0</v>
      </c>
      <c r="BL213" s="17" t="s">
        <v>154</v>
      </c>
      <c r="BM213" s="157" t="s">
        <v>1288</v>
      </c>
    </row>
    <row r="214" spans="1:65" s="2" customFormat="1" ht="24.15" customHeight="1">
      <c r="A214" s="32"/>
      <c r="B214" s="144"/>
      <c r="C214" s="145" t="s">
        <v>367</v>
      </c>
      <c r="D214" s="145" t="s">
        <v>150</v>
      </c>
      <c r="E214" s="146" t="s">
        <v>1289</v>
      </c>
      <c r="F214" s="147" t="s">
        <v>1290</v>
      </c>
      <c r="G214" s="148" t="s">
        <v>322</v>
      </c>
      <c r="H214" s="149">
        <v>1</v>
      </c>
      <c r="I214" s="150"/>
      <c r="J214" s="151">
        <f t="shared" si="0"/>
        <v>0</v>
      </c>
      <c r="K214" s="152"/>
      <c r="L214" s="33"/>
      <c r="M214" s="153" t="s">
        <v>1</v>
      </c>
      <c r="N214" s="154" t="s">
        <v>38</v>
      </c>
      <c r="O214" s="58"/>
      <c r="P214" s="155">
        <f t="shared" si="1"/>
        <v>0</v>
      </c>
      <c r="Q214" s="155">
        <v>0.21734000000000001</v>
      </c>
      <c r="R214" s="155">
        <f t="shared" si="2"/>
        <v>0.21734000000000001</v>
      </c>
      <c r="S214" s="155">
        <v>0</v>
      </c>
      <c r="T214" s="156">
        <f t="shared" si="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7" t="s">
        <v>154</v>
      </c>
      <c r="AT214" s="157" t="s">
        <v>150</v>
      </c>
      <c r="AU214" s="157" t="s">
        <v>83</v>
      </c>
      <c r="AY214" s="17" t="s">
        <v>148</v>
      </c>
      <c r="BE214" s="158">
        <f t="shared" si="4"/>
        <v>0</v>
      </c>
      <c r="BF214" s="158">
        <f t="shared" si="5"/>
        <v>0</v>
      </c>
      <c r="BG214" s="158">
        <f t="shared" si="6"/>
        <v>0</v>
      </c>
      <c r="BH214" s="158">
        <f t="shared" si="7"/>
        <v>0</v>
      </c>
      <c r="BI214" s="158">
        <f t="shared" si="8"/>
        <v>0</v>
      </c>
      <c r="BJ214" s="17" t="s">
        <v>81</v>
      </c>
      <c r="BK214" s="158">
        <f t="shared" si="9"/>
        <v>0</v>
      </c>
      <c r="BL214" s="17" t="s">
        <v>154</v>
      </c>
      <c r="BM214" s="157" t="s">
        <v>1291</v>
      </c>
    </row>
    <row r="215" spans="1:65" s="2" customFormat="1" ht="24.15" customHeight="1">
      <c r="A215" s="32"/>
      <c r="B215" s="144"/>
      <c r="C215" s="176" t="s">
        <v>524</v>
      </c>
      <c r="D215" s="176" t="s">
        <v>267</v>
      </c>
      <c r="E215" s="177" t="s">
        <v>1292</v>
      </c>
      <c r="F215" s="178" t="s">
        <v>1293</v>
      </c>
      <c r="G215" s="179" t="s">
        <v>322</v>
      </c>
      <c r="H215" s="180">
        <v>1</v>
      </c>
      <c r="I215" s="181"/>
      <c r="J215" s="182">
        <f t="shared" si="0"/>
        <v>0</v>
      </c>
      <c r="K215" s="183"/>
      <c r="L215" s="184"/>
      <c r="M215" s="185" t="s">
        <v>1</v>
      </c>
      <c r="N215" s="186" t="s">
        <v>38</v>
      </c>
      <c r="O215" s="58"/>
      <c r="P215" s="155">
        <f t="shared" si="1"/>
        <v>0</v>
      </c>
      <c r="Q215" s="155">
        <v>5.4600000000000003E-2</v>
      </c>
      <c r="R215" s="155">
        <f t="shared" si="2"/>
        <v>5.4600000000000003E-2</v>
      </c>
      <c r="S215" s="155">
        <v>0</v>
      </c>
      <c r="T215" s="156">
        <f t="shared" si="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230</v>
      </c>
      <c r="AT215" s="157" t="s">
        <v>267</v>
      </c>
      <c r="AU215" s="157" t="s">
        <v>83</v>
      </c>
      <c r="AY215" s="17" t="s">
        <v>148</v>
      </c>
      <c r="BE215" s="158">
        <f t="shared" si="4"/>
        <v>0</v>
      </c>
      <c r="BF215" s="158">
        <f t="shared" si="5"/>
        <v>0</v>
      </c>
      <c r="BG215" s="158">
        <f t="shared" si="6"/>
        <v>0</v>
      </c>
      <c r="BH215" s="158">
        <f t="shared" si="7"/>
        <v>0</v>
      </c>
      <c r="BI215" s="158">
        <f t="shared" si="8"/>
        <v>0</v>
      </c>
      <c r="BJ215" s="17" t="s">
        <v>81</v>
      </c>
      <c r="BK215" s="158">
        <f t="shared" si="9"/>
        <v>0</v>
      </c>
      <c r="BL215" s="17" t="s">
        <v>154</v>
      </c>
      <c r="BM215" s="157" t="s">
        <v>1294</v>
      </c>
    </row>
    <row r="216" spans="1:65" s="2" customFormat="1" ht="24.15" customHeight="1">
      <c r="A216" s="32"/>
      <c r="B216" s="144"/>
      <c r="C216" s="145" t="s">
        <v>528</v>
      </c>
      <c r="D216" s="145" t="s">
        <v>150</v>
      </c>
      <c r="E216" s="146" t="s">
        <v>1295</v>
      </c>
      <c r="F216" s="147" t="s">
        <v>1296</v>
      </c>
      <c r="G216" s="148" t="s">
        <v>165</v>
      </c>
      <c r="H216" s="149">
        <v>10.863</v>
      </c>
      <c r="I216" s="150"/>
      <c r="J216" s="151">
        <f t="shared" si="0"/>
        <v>0</v>
      </c>
      <c r="K216" s="152"/>
      <c r="L216" s="33"/>
      <c r="M216" s="153" t="s">
        <v>1</v>
      </c>
      <c r="N216" s="154" t="s">
        <v>38</v>
      </c>
      <c r="O216" s="58"/>
      <c r="P216" s="155">
        <f t="shared" si="1"/>
        <v>0</v>
      </c>
      <c r="Q216" s="155">
        <v>2.45329</v>
      </c>
      <c r="R216" s="155">
        <f t="shared" si="2"/>
        <v>26.650089269999999</v>
      </c>
      <c r="S216" s="155">
        <v>0</v>
      </c>
      <c r="T216" s="156">
        <f t="shared" si="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7" t="s">
        <v>154</v>
      </c>
      <c r="AT216" s="157" t="s">
        <v>150</v>
      </c>
      <c r="AU216" s="157" t="s">
        <v>83</v>
      </c>
      <c r="AY216" s="17" t="s">
        <v>148</v>
      </c>
      <c r="BE216" s="158">
        <f t="shared" si="4"/>
        <v>0</v>
      </c>
      <c r="BF216" s="158">
        <f t="shared" si="5"/>
        <v>0</v>
      </c>
      <c r="BG216" s="158">
        <f t="shared" si="6"/>
        <v>0</v>
      </c>
      <c r="BH216" s="158">
        <f t="shared" si="7"/>
        <v>0</v>
      </c>
      <c r="BI216" s="158">
        <f t="shared" si="8"/>
        <v>0</v>
      </c>
      <c r="BJ216" s="17" t="s">
        <v>81</v>
      </c>
      <c r="BK216" s="158">
        <f t="shared" si="9"/>
        <v>0</v>
      </c>
      <c r="BL216" s="17" t="s">
        <v>154</v>
      </c>
      <c r="BM216" s="157" t="s">
        <v>1297</v>
      </c>
    </row>
    <row r="217" spans="1:65" s="13" customFormat="1" ht="10.199999999999999">
      <c r="B217" s="159"/>
      <c r="D217" s="160" t="s">
        <v>156</v>
      </c>
      <c r="E217" s="161" t="s">
        <v>1</v>
      </c>
      <c r="F217" s="162" t="s">
        <v>1298</v>
      </c>
      <c r="H217" s="163">
        <v>17.82</v>
      </c>
      <c r="I217" s="164"/>
      <c r="L217" s="159"/>
      <c r="M217" s="165"/>
      <c r="N217" s="166"/>
      <c r="O217" s="166"/>
      <c r="P217" s="166"/>
      <c r="Q217" s="166"/>
      <c r="R217" s="166"/>
      <c r="S217" s="166"/>
      <c r="T217" s="167"/>
      <c r="AT217" s="161" t="s">
        <v>156</v>
      </c>
      <c r="AU217" s="161" t="s">
        <v>83</v>
      </c>
      <c r="AV217" s="13" t="s">
        <v>83</v>
      </c>
      <c r="AW217" s="13" t="s">
        <v>31</v>
      </c>
      <c r="AX217" s="13" t="s">
        <v>73</v>
      </c>
      <c r="AY217" s="161" t="s">
        <v>148</v>
      </c>
    </row>
    <row r="218" spans="1:65" s="13" customFormat="1" ht="10.199999999999999">
      <c r="B218" s="159"/>
      <c r="D218" s="160" t="s">
        <v>156</v>
      </c>
      <c r="E218" s="161" t="s">
        <v>1</v>
      </c>
      <c r="F218" s="162" t="s">
        <v>1299</v>
      </c>
      <c r="H218" s="163">
        <v>-6.9565464225688496</v>
      </c>
      <c r="I218" s="164"/>
      <c r="L218" s="159"/>
      <c r="M218" s="165"/>
      <c r="N218" s="166"/>
      <c r="O218" s="166"/>
      <c r="P218" s="166"/>
      <c r="Q218" s="166"/>
      <c r="R218" s="166"/>
      <c r="S218" s="166"/>
      <c r="T218" s="167"/>
      <c r="AT218" s="161" t="s">
        <v>156</v>
      </c>
      <c r="AU218" s="161" t="s">
        <v>83</v>
      </c>
      <c r="AV218" s="13" t="s">
        <v>83</v>
      </c>
      <c r="AW218" s="13" t="s">
        <v>31</v>
      </c>
      <c r="AX218" s="13" t="s">
        <v>73</v>
      </c>
      <c r="AY218" s="161" t="s">
        <v>148</v>
      </c>
    </row>
    <row r="219" spans="1:65" s="14" customFormat="1" ht="10.199999999999999">
      <c r="B219" s="168"/>
      <c r="D219" s="160" t="s">
        <v>156</v>
      </c>
      <c r="E219" s="169" t="s">
        <v>1</v>
      </c>
      <c r="F219" s="170" t="s">
        <v>182</v>
      </c>
      <c r="H219" s="171">
        <v>10.8634535774312</v>
      </c>
      <c r="I219" s="172"/>
      <c r="L219" s="168"/>
      <c r="M219" s="173"/>
      <c r="N219" s="174"/>
      <c r="O219" s="174"/>
      <c r="P219" s="174"/>
      <c r="Q219" s="174"/>
      <c r="R219" s="174"/>
      <c r="S219" s="174"/>
      <c r="T219" s="175"/>
      <c r="AT219" s="169" t="s">
        <v>156</v>
      </c>
      <c r="AU219" s="169" t="s">
        <v>83</v>
      </c>
      <c r="AV219" s="14" t="s">
        <v>154</v>
      </c>
      <c r="AW219" s="14" t="s">
        <v>31</v>
      </c>
      <c r="AX219" s="14" t="s">
        <v>81</v>
      </c>
      <c r="AY219" s="169" t="s">
        <v>148</v>
      </c>
    </row>
    <row r="220" spans="1:65" s="12" customFormat="1" ht="22.8" customHeight="1">
      <c r="B220" s="131"/>
      <c r="D220" s="132" t="s">
        <v>72</v>
      </c>
      <c r="E220" s="142" t="s">
        <v>992</v>
      </c>
      <c r="F220" s="142" t="s">
        <v>993</v>
      </c>
      <c r="I220" s="134"/>
      <c r="J220" s="143">
        <f>BK220</f>
        <v>0</v>
      </c>
      <c r="L220" s="131"/>
      <c r="M220" s="136"/>
      <c r="N220" s="137"/>
      <c r="O220" s="137"/>
      <c r="P220" s="138">
        <f>SUM(P221:P225)</f>
        <v>0</v>
      </c>
      <c r="Q220" s="137"/>
      <c r="R220" s="138">
        <f>SUM(R221:R225)</f>
        <v>0</v>
      </c>
      <c r="S220" s="137"/>
      <c r="T220" s="139">
        <f>SUM(T221:T225)</f>
        <v>0</v>
      </c>
      <c r="AR220" s="132" t="s">
        <v>81</v>
      </c>
      <c r="AT220" s="140" t="s">
        <v>72</v>
      </c>
      <c r="AU220" s="140" t="s">
        <v>81</v>
      </c>
      <c r="AY220" s="132" t="s">
        <v>148</v>
      </c>
      <c r="BK220" s="141">
        <f>SUM(BK221:BK225)</f>
        <v>0</v>
      </c>
    </row>
    <row r="221" spans="1:65" s="2" customFormat="1" ht="16.5" customHeight="1">
      <c r="A221" s="32"/>
      <c r="B221" s="144"/>
      <c r="C221" s="145" t="s">
        <v>533</v>
      </c>
      <c r="D221" s="145" t="s">
        <v>150</v>
      </c>
      <c r="E221" s="146" t="s">
        <v>1004</v>
      </c>
      <c r="F221" s="147" t="s">
        <v>1005</v>
      </c>
      <c r="G221" s="148" t="s">
        <v>257</v>
      </c>
      <c r="H221" s="149">
        <v>25.776</v>
      </c>
      <c r="I221" s="150"/>
      <c r="J221" s="151">
        <f>ROUND(I221*H221,2)</f>
        <v>0</v>
      </c>
      <c r="K221" s="152"/>
      <c r="L221" s="33"/>
      <c r="M221" s="153" t="s">
        <v>1</v>
      </c>
      <c r="N221" s="154" t="s">
        <v>38</v>
      </c>
      <c r="O221" s="58"/>
      <c r="P221" s="155">
        <f>O221*H221</f>
        <v>0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7" t="s">
        <v>154</v>
      </c>
      <c r="AT221" s="157" t="s">
        <v>150</v>
      </c>
      <c r="AU221" s="157" t="s">
        <v>83</v>
      </c>
      <c r="AY221" s="17" t="s">
        <v>148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7" t="s">
        <v>81</v>
      </c>
      <c r="BK221" s="158">
        <f>ROUND(I221*H221,2)</f>
        <v>0</v>
      </c>
      <c r="BL221" s="17" t="s">
        <v>154</v>
      </c>
      <c r="BM221" s="157" t="s">
        <v>1300</v>
      </c>
    </row>
    <row r="222" spans="1:65" s="2" customFormat="1" ht="24.15" customHeight="1">
      <c r="A222" s="32"/>
      <c r="B222" s="144"/>
      <c r="C222" s="145" t="s">
        <v>536</v>
      </c>
      <c r="D222" s="145" t="s">
        <v>150</v>
      </c>
      <c r="E222" s="146" t="s">
        <v>1008</v>
      </c>
      <c r="F222" s="147" t="s">
        <v>1009</v>
      </c>
      <c r="G222" s="148" t="s">
        <v>257</v>
      </c>
      <c r="H222" s="149">
        <v>360.86399999999998</v>
      </c>
      <c r="I222" s="150"/>
      <c r="J222" s="151">
        <f>ROUND(I222*H222,2)</f>
        <v>0</v>
      </c>
      <c r="K222" s="152"/>
      <c r="L222" s="33"/>
      <c r="M222" s="153" t="s">
        <v>1</v>
      </c>
      <c r="N222" s="154" t="s">
        <v>38</v>
      </c>
      <c r="O222" s="58"/>
      <c r="P222" s="155">
        <f>O222*H222</f>
        <v>0</v>
      </c>
      <c r="Q222" s="155">
        <v>0</v>
      </c>
      <c r="R222" s="155">
        <f>Q222*H222</f>
        <v>0</v>
      </c>
      <c r="S222" s="155">
        <v>0</v>
      </c>
      <c r="T222" s="15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154</v>
      </c>
      <c r="AT222" s="157" t="s">
        <v>150</v>
      </c>
      <c r="AU222" s="157" t="s">
        <v>83</v>
      </c>
      <c r="AY222" s="17" t="s">
        <v>148</v>
      </c>
      <c r="BE222" s="158">
        <f>IF(N222="základní",J222,0)</f>
        <v>0</v>
      </c>
      <c r="BF222" s="158">
        <f>IF(N222="snížená",J222,0)</f>
        <v>0</v>
      </c>
      <c r="BG222" s="158">
        <f>IF(N222="zákl. přenesená",J222,0)</f>
        <v>0</v>
      </c>
      <c r="BH222" s="158">
        <f>IF(N222="sníž. přenesená",J222,0)</f>
        <v>0</v>
      </c>
      <c r="BI222" s="158">
        <f>IF(N222="nulová",J222,0)</f>
        <v>0</v>
      </c>
      <c r="BJ222" s="17" t="s">
        <v>81</v>
      </c>
      <c r="BK222" s="158">
        <f>ROUND(I222*H222,2)</f>
        <v>0</v>
      </c>
      <c r="BL222" s="17" t="s">
        <v>154</v>
      </c>
      <c r="BM222" s="157" t="s">
        <v>1301</v>
      </c>
    </row>
    <row r="223" spans="1:65" s="13" customFormat="1" ht="10.199999999999999">
      <c r="B223" s="159"/>
      <c r="D223" s="160" t="s">
        <v>156</v>
      </c>
      <c r="F223" s="162" t="s">
        <v>1302</v>
      </c>
      <c r="H223" s="163">
        <v>360.86399999999998</v>
      </c>
      <c r="I223" s="164"/>
      <c r="L223" s="159"/>
      <c r="M223" s="165"/>
      <c r="N223" s="166"/>
      <c r="O223" s="166"/>
      <c r="P223" s="166"/>
      <c r="Q223" s="166"/>
      <c r="R223" s="166"/>
      <c r="S223" s="166"/>
      <c r="T223" s="167"/>
      <c r="AT223" s="161" t="s">
        <v>156</v>
      </c>
      <c r="AU223" s="161" t="s">
        <v>83</v>
      </c>
      <c r="AV223" s="13" t="s">
        <v>83</v>
      </c>
      <c r="AW223" s="13" t="s">
        <v>3</v>
      </c>
      <c r="AX223" s="13" t="s">
        <v>81</v>
      </c>
      <c r="AY223" s="161" t="s">
        <v>148</v>
      </c>
    </row>
    <row r="224" spans="1:65" s="2" customFormat="1" ht="24.15" customHeight="1">
      <c r="A224" s="32"/>
      <c r="B224" s="144"/>
      <c r="C224" s="145" t="s">
        <v>541</v>
      </c>
      <c r="D224" s="145" t="s">
        <v>150</v>
      </c>
      <c r="E224" s="146" t="s">
        <v>1017</v>
      </c>
      <c r="F224" s="147" t="s">
        <v>1018</v>
      </c>
      <c r="G224" s="148" t="s">
        <v>257</v>
      </c>
      <c r="H224" s="149">
        <v>25.776</v>
      </c>
      <c r="I224" s="150"/>
      <c r="J224" s="151">
        <f>ROUND(I224*H224,2)</f>
        <v>0</v>
      </c>
      <c r="K224" s="152"/>
      <c r="L224" s="33"/>
      <c r="M224" s="153" t="s">
        <v>1</v>
      </c>
      <c r="N224" s="154" t="s">
        <v>38</v>
      </c>
      <c r="O224" s="58"/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154</v>
      </c>
      <c r="AT224" s="157" t="s">
        <v>150</v>
      </c>
      <c r="AU224" s="157" t="s">
        <v>83</v>
      </c>
      <c r="AY224" s="17" t="s">
        <v>148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81</v>
      </c>
      <c r="BK224" s="158">
        <f>ROUND(I224*H224,2)</f>
        <v>0</v>
      </c>
      <c r="BL224" s="17" t="s">
        <v>154</v>
      </c>
      <c r="BM224" s="157" t="s">
        <v>1303</v>
      </c>
    </row>
    <row r="225" spans="1:65" s="2" customFormat="1" ht="37.799999999999997" customHeight="1">
      <c r="A225" s="32"/>
      <c r="B225" s="144"/>
      <c r="C225" s="145" t="s">
        <v>753</v>
      </c>
      <c r="D225" s="145" t="s">
        <v>150</v>
      </c>
      <c r="E225" s="146" t="s">
        <v>1304</v>
      </c>
      <c r="F225" s="147" t="s">
        <v>1305</v>
      </c>
      <c r="G225" s="148" t="s">
        <v>257</v>
      </c>
      <c r="H225" s="149">
        <v>25.776</v>
      </c>
      <c r="I225" s="150"/>
      <c r="J225" s="151">
        <f>ROUND(I225*H225,2)</f>
        <v>0</v>
      </c>
      <c r="K225" s="152"/>
      <c r="L225" s="33"/>
      <c r="M225" s="153" t="s">
        <v>1</v>
      </c>
      <c r="N225" s="154" t="s">
        <v>38</v>
      </c>
      <c r="O225" s="58"/>
      <c r="P225" s="155">
        <f>O225*H225</f>
        <v>0</v>
      </c>
      <c r="Q225" s="155">
        <v>0</v>
      </c>
      <c r="R225" s="155">
        <f>Q225*H225</f>
        <v>0</v>
      </c>
      <c r="S225" s="155">
        <v>0</v>
      </c>
      <c r="T225" s="15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7" t="s">
        <v>154</v>
      </c>
      <c r="AT225" s="157" t="s">
        <v>150</v>
      </c>
      <c r="AU225" s="157" t="s">
        <v>83</v>
      </c>
      <c r="AY225" s="17" t="s">
        <v>148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7" t="s">
        <v>81</v>
      </c>
      <c r="BK225" s="158">
        <f>ROUND(I225*H225,2)</f>
        <v>0</v>
      </c>
      <c r="BL225" s="17" t="s">
        <v>154</v>
      </c>
      <c r="BM225" s="157" t="s">
        <v>1306</v>
      </c>
    </row>
    <row r="226" spans="1:65" s="12" customFormat="1" ht="22.8" customHeight="1">
      <c r="B226" s="131"/>
      <c r="D226" s="132" t="s">
        <v>72</v>
      </c>
      <c r="E226" s="142" t="s">
        <v>365</v>
      </c>
      <c r="F226" s="142" t="s">
        <v>366</v>
      </c>
      <c r="I226" s="134"/>
      <c r="J226" s="143">
        <f>BK226</f>
        <v>0</v>
      </c>
      <c r="L226" s="131"/>
      <c r="M226" s="136"/>
      <c r="N226" s="137"/>
      <c r="O226" s="137"/>
      <c r="P226" s="138">
        <f>P227</f>
        <v>0</v>
      </c>
      <c r="Q226" s="137"/>
      <c r="R226" s="138">
        <f>R227</f>
        <v>0</v>
      </c>
      <c r="S226" s="137"/>
      <c r="T226" s="139">
        <f>T227</f>
        <v>0</v>
      </c>
      <c r="AR226" s="132" t="s">
        <v>81</v>
      </c>
      <c r="AT226" s="140" t="s">
        <v>72</v>
      </c>
      <c r="AU226" s="140" t="s">
        <v>81</v>
      </c>
      <c r="AY226" s="132" t="s">
        <v>148</v>
      </c>
      <c r="BK226" s="141">
        <f>BK227</f>
        <v>0</v>
      </c>
    </row>
    <row r="227" spans="1:65" s="2" customFormat="1" ht="24.15" customHeight="1">
      <c r="A227" s="32"/>
      <c r="B227" s="144"/>
      <c r="C227" s="145" t="s">
        <v>757</v>
      </c>
      <c r="D227" s="145" t="s">
        <v>150</v>
      </c>
      <c r="E227" s="146" t="s">
        <v>1307</v>
      </c>
      <c r="F227" s="147" t="s">
        <v>1308</v>
      </c>
      <c r="G227" s="148" t="s">
        <v>257</v>
      </c>
      <c r="H227" s="149">
        <v>215.03700000000001</v>
      </c>
      <c r="I227" s="150"/>
      <c r="J227" s="151">
        <f>ROUND(I227*H227,2)</f>
        <v>0</v>
      </c>
      <c r="K227" s="152"/>
      <c r="L227" s="33"/>
      <c r="M227" s="153" t="s">
        <v>1</v>
      </c>
      <c r="N227" s="154" t="s">
        <v>38</v>
      </c>
      <c r="O227" s="58"/>
      <c r="P227" s="155">
        <f>O227*H227</f>
        <v>0</v>
      </c>
      <c r="Q227" s="155">
        <v>0</v>
      </c>
      <c r="R227" s="155">
        <f>Q227*H227</f>
        <v>0</v>
      </c>
      <c r="S227" s="155">
        <v>0</v>
      </c>
      <c r="T227" s="156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7" t="s">
        <v>154</v>
      </c>
      <c r="AT227" s="157" t="s">
        <v>150</v>
      </c>
      <c r="AU227" s="157" t="s">
        <v>83</v>
      </c>
      <c r="AY227" s="17" t="s">
        <v>148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7" t="s">
        <v>81</v>
      </c>
      <c r="BK227" s="158">
        <f>ROUND(I227*H227,2)</f>
        <v>0</v>
      </c>
      <c r="BL227" s="17" t="s">
        <v>154</v>
      </c>
      <c r="BM227" s="157" t="s">
        <v>1309</v>
      </c>
    </row>
    <row r="228" spans="1:65" s="12" customFormat="1" ht="25.95" customHeight="1">
      <c r="B228" s="131"/>
      <c r="D228" s="132" t="s">
        <v>72</v>
      </c>
      <c r="E228" s="133" t="s">
        <v>1310</v>
      </c>
      <c r="F228" s="133" t="s">
        <v>1311</v>
      </c>
      <c r="I228" s="134"/>
      <c r="J228" s="135">
        <f>BK228</f>
        <v>0</v>
      </c>
      <c r="L228" s="131"/>
      <c r="M228" s="136"/>
      <c r="N228" s="137"/>
      <c r="O228" s="137"/>
      <c r="P228" s="138">
        <f>P229</f>
        <v>0</v>
      </c>
      <c r="Q228" s="137"/>
      <c r="R228" s="138">
        <f>R229</f>
        <v>0</v>
      </c>
      <c r="S228" s="137"/>
      <c r="T228" s="139">
        <f>T229</f>
        <v>9.6000000000000002E-2</v>
      </c>
      <c r="AR228" s="132" t="s">
        <v>83</v>
      </c>
      <c r="AT228" s="140" t="s">
        <v>72</v>
      </c>
      <c r="AU228" s="140" t="s">
        <v>73</v>
      </c>
      <c r="AY228" s="132" t="s">
        <v>148</v>
      </c>
      <c r="BK228" s="141">
        <f>BK229</f>
        <v>0</v>
      </c>
    </row>
    <row r="229" spans="1:65" s="12" customFormat="1" ht="22.8" customHeight="1">
      <c r="B229" s="131"/>
      <c r="D229" s="132" t="s">
        <v>72</v>
      </c>
      <c r="E229" s="142" t="s">
        <v>1312</v>
      </c>
      <c r="F229" s="142" t="s">
        <v>1313</v>
      </c>
      <c r="I229" s="134"/>
      <c r="J229" s="143">
        <f>BK229</f>
        <v>0</v>
      </c>
      <c r="L229" s="131"/>
      <c r="M229" s="136"/>
      <c r="N229" s="137"/>
      <c r="O229" s="137"/>
      <c r="P229" s="138">
        <f>P230</f>
        <v>0</v>
      </c>
      <c r="Q229" s="137"/>
      <c r="R229" s="138">
        <f>R230</f>
        <v>0</v>
      </c>
      <c r="S229" s="137"/>
      <c r="T229" s="139">
        <f>T230</f>
        <v>9.6000000000000002E-2</v>
      </c>
      <c r="AR229" s="132" t="s">
        <v>83</v>
      </c>
      <c r="AT229" s="140" t="s">
        <v>72</v>
      </c>
      <c r="AU229" s="140" t="s">
        <v>81</v>
      </c>
      <c r="AY229" s="132" t="s">
        <v>148</v>
      </c>
      <c r="BK229" s="141">
        <f>BK230</f>
        <v>0</v>
      </c>
    </row>
    <row r="230" spans="1:65" s="2" customFormat="1" ht="24.15" customHeight="1">
      <c r="A230" s="32"/>
      <c r="B230" s="144"/>
      <c r="C230" s="145" t="s">
        <v>761</v>
      </c>
      <c r="D230" s="145" t="s">
        <v>150</v>
      </c>
      <c r="E230" s="146" t="s">
        <v>1314</v>
      </c>
      <c r="F230" s="147" t="s">
        <v>1315</v>
      </c>
      <c r="G230" s="148" t="s">
        <v>153</v>
      </c>
      <c r="H230" s="149">
        <v>6</v>
      </c>
      <c r="I230" s="150"/>
      <c r="J230" s="151">
        <f>ROUND(I230*H230,2)</f>
        <v>0</v>
      </c>
      <c r="K230" s="152"/>
      <c r="L230" s="33"/>
      <c r="M230" s="195" t="s">
        <v>1</v>
      </c>
      <c r="N230" s="196" t="s">
        <v>38</v>
      </c>
      <c r="O230" s="197"/>
      <c r="P230" s="198">
        <f>O230*H230</f>
        <v>0</v>
      </c>
      <c r="Q230" s="198">
        <v>0</v>
      </c>
      <c r="R230" s="198">
        <f>Q230*H230</f>
        <v>0</v>
      </c>
      <c r="S230" s="198">
        <v>1.6E-2</v>
      </c>
      <c r="T230" s="199">
        <f>S230*H230</f>
        <v>9.6000000000000002E-2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7" t="s">
        <v>288</v>
      </c>
      <c r="AT230" s="157" t="s">
        <v>150</v>
      </c>
      <c r="AU230" s="157" t="s">
        <v>83</v>
      </c>
      <c r="AY230" s="17" t="s">
        <v>148</v>
      </c>
      <c r="BE230" s="158">
        <f>IF(N230="základní",J230,0)</f>
        <v>0</v>
      </c>
      <c r="BF230" s="158">
        <f>IF(N230="snížená",J230,0)</f>
        <v>0</v>
      </c>
      <c r="BG230" s="158">
        <f>IF(N230="zákl. přenesená",J230,0)</f>
        <v>0</v>
      </c>
      <c r="BH230" s="158">
        <f>IF(N230="sníž. přenesená",J230,0)</f>
        <v>0</v>
      </c>
      <c r="BI230" s="158">
        <f>IF(N230="nulová",J230,0)</f>
        <v>0</v>
      </c>
      <c r="BJ230" s="17" t="s">
        <v>81</v>
      </c>
      <c r="BK230" s="158">
        <f>ROUND(I230*H230,2)</f>
        <v>0</v>
      </c>
      <c r="BL230" s="17" t="s">
        <v>288</v>
      </c>
      <c r="BM230" s="157" t="s">
        <v>1316</v>
      </c>
    </row>
    <row r="231" spans="1:65" s="2" customFormat="1" ht="6.9" customHeight="1">
      <c r="A231" s="32"/>
      <c r="B231" s="47"/>
      <c r="C231" s="48"/>
      <c r="D231" s="48"/>
      <c r="E231" s="48"/>
      <c r="F231" s="48"/>
      <c r="G231" s="48"/>
      <c r="H231" s="48"/>
      <c r="I231" s="48"/>
      <c r="J231" s="48"/>
      <c r="K231" s="48"/>
      <c r="L231" s="33"/>
      <c r="M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</row>
  </sheetData>
  <autoFilter ref="C123:K230" xr:uid="{00000000-0009-0000-0000-000008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27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101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4" t="s">
        <v>1317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ROUND((SUM(BE124:BE278)),  2)</f>
        <v>0</v>
      </c>
      <c r="G33" s="32"/>
      <c r="H33" s="32"/>
      <c r="I33" s="100">
        <v>0.21</v>
      </c>
      <c r="J33" s="99">
        <f>ROUND(((SUM(BE124:BE278))*I33),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ROUND((SUM(BF124:BF278)),  2)</f>
        <v>0</v>
      </c>
      <c r="G34" s="32"/>
      <c r="H34" s="32"/>
      <c r="I34" s="100">
        <v>0.15</v>
      </c>
      <c r="J34" s="99">
        <f>ROUND(((SUM(BF124:BF278))*I34),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ROUND((SUM(BG124:BG278)),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ROUND((SUM(BH124:BH278)),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ROUND((SUM(BI124:BI278)),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4" t="str">
        <f>E9</f>
        <v>22-133-14 - SO 17d Parkoviště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J126</f>
        <v>0</v>
      </c>
      <c r="L98" s="116"/>
    </row>
    <row r="99" spans="1:31" s="10" customFormat="1" ht="19.95" customHeight="1">
      <c r="B99" s="116"/>
      <c r="D99" s="117" t="s">
        <v>130</v>
      </c>
      <c r="E99" s="118"/>
      <c r="F99" s="118"/>
      <c r="G99" s="118"/>
      <c r="H99" s="118"/>
      <c r="I99" s="118"/>
      <c r="J99" s="119">
        <f>J187</f>
        <v>0</v>
      </c>
      <c r="L99" s="116"/>
    </row>
    <row r="100" spans="1:31" s="10" customFormat="1" ht="19.95" customHeight="1">
      <c r="B100" s="116"/>
      <c r="D100" s="117" t="s">
        <v>546</v>
      </c>
      <c r="E100" s="118"/>
      <c r="F100" s="118"/>
      <c r="G100" s="118"/>
      <c r="H100" s="118"/>
      <c r="I100" s="118"/>
      <c r="J100" s="119">
        <f>J190</f>
        <v>0</v>
      </c>
      <c r="L100" s="116"/>
    </row>
    <row r="101" spans="1:31" s="10" customFormat="1" ht="19.95" customHeight="1">
      <c r="B101" s="116"/>
      <c r="D101" s="117" t="s">
        <v>131</v>
      </c>
      <c r="E101" s="118"/>
      <c r="F101" s="118"/>
      <c r="G101" s="118"/>
      <c r="H101" s="118"/>
      <c r="I101" s="118"/>
      <c r="J101" s="119">
        <f>J234</f>
        <v>0</v>
      </c>
      <c r="L101" s="116"/>
    </row>
    <row r="102" spans="1:31" s="10" customFormat="1" ht="19.95" customHeight="1">
      <c r="B102" s="116"/>
      <c r="D102" s="117" t="s">
        <v>547</v>
      </c>
      <c r="E102" s="118"/>
      <c r="F102" s="118"/>
      <c r="G102" s="118"/>
      <c r="H102" s="118"/>
      <c r="I102" s="118"/>
      <c r="J102" s="119">
        <f>J241</f>
        <v>0</v>
      </c>
      <c r="L102" s="116"/>
    </row>
    <row r="103" spans="1:31" s="10" customFormat="1" ht="19.95" customHeight="1">
      <c r="B103" s="116"/>
      <c r="D103" s="117" t="s">
        <v>548</v>
      </c>
      <c r="E103" s="118"/>
      <c r="F103" s="118"/>
      <c r="G103" s="118"/>
      <c r="H103" s="118"/>
      <c r="I103" s="118"/>
      <c r="J103" s="119">
        <f>J265</f>
        <v>0</v>
      </c>
      <c r="L103" s="116"/>
    </row>
    <row r="104" spans="1:31" s="10" customFormat="1" ht="19.95" customHeight="1">
      <c r="B104" s="116"/>
      <c r="D104" s="117" t="s">
        <v>132</v>
      </c>
      <c r="E104" s="118"/>
      <c r="F104" s="118"/>
      <c r="G104" s="118"/>
      <c r="H104" s="118"/>
      <c r="I104" s="118"/>
      <c r="J104" s="119">
        <f>J277</f>
        <v>0</v>
      </c>
      <c r="L104" s="116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" customHeight="1">
      <c r="A111" s="32"/>
      <c r="B111" s="33"/>
      <c r="C111" s="21" t="s">
        <v>133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39" t="str">
        <f>E7</f>
        <v>Rodinné domy u Rybníka</v>
      </c>
      <c r="F114" s="240"/>
      <c r="G114" s="240"/>
      <c r="H114" s="240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121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04" t="str">
        <f>E9</f>
        <v>22-133-14 - SO 17d Parkoviště</v>
      </c>
      <c r="F116" s="241"/>
      <c r="G116" s="241"/>
      <c r="H116" s="241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20</v>
      </c>
      <c r="D118" s="32"/>
      <c r="E118" s="32"/>
      <c r="F118" s="25" t="str">
        <f>F12</f>
        <v xml:space="preserve"> </v>
      </c>
      <c r="G118" s="32"/>
      <c r="H118" s="32"/>
      <c r="I118" s="27" t="s">
        <v>22</v>
      </c>
      <c r="J118" s="55" t="str">
        <f>IF(J12="","",J12)</f>
        <v>1. 4. 2022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>
      <c r="A120" s="32"/>
      <c r="B120" s="33"/>
      <c r="C120" s="27" t="s">
        <v>24</v>
      </c>
      <c r="D120" s="32"/>
      <c r="E120" s="32"/>
      <c r="F120" s="25" t="str">
        <f>E15</f>
        <v xml:space="preserve"> </v>
      </c>
      <c r="G120" s="32"/>
      <c r="H120" s="32"/>
      <c r="I120" s="27" t="s">
        <v>29</v>
      </c>
      <c r="J120" s="30" t="str">
        <f>E21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>
      <c r="A121" s="32"/>
      <c r="B121" s="33"/>
      <c r="C121" s="27" t="s">
        <v>27</v>
      </c>
      <c r="D121" s="32"/>
      <c r="E121" s="32"/>
      <c r="F121" s="25" t="str">
        <f>IF(E18="","",E18)</f>
        <v>Vyplň údaj</v>
      </c>
      <c r="G121" s="32"/>
      <c r="H121" s="32"/>
      <c r="I121" s="27" t="s">
        <v>30</v>
      </c>
      <c r="J121" s="30" t="str">
        <f>E24</f>
        <v xml:space="preserve">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0"/>
      <c r="B123" s="121"/>
      <c r="C123" s="122" t="s">
        <v>134</v>
      </c>
      <c r="D123" s="123" t="s">
        <v>58</v>
      </c>
      <c r="E123" s="123" t="s">
        <v>54</v>
      </c>
      <c r="F123" s="123" t="s">
        <v>55</v>
      </c>
      <c r="G123" s="123" t="s">
        <v>135</v>
      </c>
      <c r="H123" s="123" t="s">
        <v>136</v>
      </c>
      <c r="I123" s="123" t="s">
        <v>137</v>
      </c>
      <c r="J123" s="124" t="s">
        <v>125</v>
      </c>
      <c r="K123" s="125" t="s">
        <v>138</v>
      </c>
      <c r="L123" s="126"/>
      <c r="M123" s="62" t="s">
        <v>1</v>
      </c>
      <c r="N123" s="63" t="s">
        <v>37</v>
      </c>
      <c r="O123" s="63" t="s">
        <v>139</v>
      </c>
      <c r="P123" s="63" t="s">
        <v>140</v>
      </c>
      <c r="Q123" s="63" t="s">
        <v>141</v>
      </c>
      <c r="R123" s="63" t="s">
        <v>142</v>
      </c>
      <c r="S123" s="63" t="s">
        <v>143</v>
      </c>
      <c r="T123" s="64" t="s">
        <v>144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8" customHeight="1">
      <c r="A124" s="32"/>
      <c r="B124" s="33"/>
      <c r="C124" s="69" t="s">
        <v>145</v>
      </c>
      <c r="D124" s="32"/>
      <c r="E124" s="32"/>
      <c r="F124" s="32"/>
      <c r="G124" s="32"/>
      <c r="H124" s="32"/>
      <c r="I124" s="32"/>
      <c r="J124" s="127">
        <f>BK124</f>
        <v>0</v>
      </c>
      <c r="K124" s="32"/>
      <c r="L124" s="33"/>
      <c r="M124" s="65"/>
      <c r="N124" s="56"/>
      <c r="O124" s="66"/>
      <c r="P124" s="128">
        <f>P125</f>
        <v>0</v>
      </c>
      <c r="Q124" s="66"/>
      <c r="R124" s="128">
        <f>R125</f>
        <v>547.28698888000008</v>
      </c>
      <c r="S124" s="66"/>
      <c r="T124" s="129">
        <f>T125</f>
        <v>123.52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72</v>
      </c>
      <c r="AU124" s="17" t="s">
        <v>127</v>
      </c>
      <c r="BK124" s="130">
        <f>BK125</f>
        <v>0</v>
      </c>
    </row>
    <row r="125" spans="1:65" s="12" customFormat="1" ht="25.95" customHeight="1">
      <c r="B125" s="131"/>
      <c r="D125" s="132" t="s">
        <v>72</v>
      </c>
      <c r="E125" s="133" t="s">
        <v>146</v>
      </c>
      <c r="F125" s="133" t="s">
        <v>147</v>
      </c>
      <c r="I125" s="134"/>
      <c r="J125" s="135">
        <f>BK125</f>
        <v>0</v>
      </c>
      <c r="L125" s="131"/>
      <c r="M125" s="136"/>
      <c r="N125" s="137"/>
      <c r="O125" s="137"/>
      <c r="P125" s="138">
        <f>P126+P187+P190+P234+P241+P265+P277</f>
        <v>0</v>
      </c>
      <c r="Q125" s="137"/>
      <c r="R125" s="138">
        <f>R126+R187+R190+R234+R241+R265+R277</f>
        <v>547.28698888000008</v>
      </c>
      <c r="S125" s="137"/>
      <c r="T125" s="139">
        <f>T126+T187+T190+T234+T241+T265+T277</f>
        <v>123.52</v>
      </c>
      <c r="AR125" s="132" t="s">
        <v>81</v>
      </c>
      <c r="AT125" s="140" t="s">
        <v>72</v>
      </c>
      <c r="AU125" s="140" t="s">
        <v>73</v>
      </c>
      <c r="AY125" s="132" t="s">
        <v>148</v>
      </c>
      <c r="BK125" s="141">
        <f>BK126+BK187+BK190+BK234+BK241+BK265+BK277</f>
        <v>0</v>
      </c>
    </row>
    <row r="126" spans="1:65" s="12" customFormat="1" ht="22.8" customHeight="1">
      <c r="B126" s="131"/>
      <c r="D126" s="132" t="s">
        <v>72</v>
      </c>
      <c r="E126" s="142" t="s">
        <v>81</v>
      </c>
      <c r="F126" s="142" t="s">
        <v>149</v>
      </c>
      <c r="I126" s="134"/>
      <c r="J126" s="143">
        <f>BK126</f>
        <v>0</v>
      </c>
      <c r="L126" s="131"/>
      <c r="M126" s="136"/>
      <c r="N126" s="137"/>
      <c r="O126" s="137"/>
      <c r="P126" s="138">
        <f>SUM(P127:P186)</f>
        <v>0</v>
      </c>
      <c r="Q126" s="137"/>
      <c r="R126" s="138">
        <f>SUM(R127:R186)</f>
        <v>246.5</v>
      </c>
      <c r="S126" s="137"/>
      <c r="T126" s="139">
        <f>SUM(T127:T186)</f>
        <v>113.02</v>
      </c>
      <c r="AR126" s="132" t="s">
        <v>81</v>
      </c>
      <c r="AT126" s="140" t="s">
        <v>72</v>
      </c>
      <c r="AU126" s="140" t="s">
        <v>81</v>
      </c>
      <c r="AY126" s="132" t="s">
        <v>148</v>
      </c>
      <c r="BK126" s="141">
        <f>SUM(BK127:BK186)</f>
        <v>0</v>
      </c>
    </row>
    <row r="127" spans="1:65" s="2" customFormat="1" ht="24.15" customHeight="1">
      <c r="A127" s="32"/>
      <c r="B127" s="144"/>
      <c r="C127" s="145" t="s">
        <v>81</v>
      </c>
      <c r="D127" s="145" t="s">
        <v>150</v>
      </c>
      <c r="E127" s="146" t="s">
        <v>549</v>
      </c>
      <c r="F127" s="147" t="s">
        <v>1318</v>
      </c>
      <c r="G127" s="148" t="s">
        <v>205</v>
      </c>
      <c r="H127" s="149">
        <v>137</v>
      </c>
      <c r="I127" s="150"/>
      <c r="J127" s="151">
        <f>ROUND(I127*H127,2)</f>
        <v>0</v>
      </c>
      <c r="K127" s="152"/>
      <c r="L127" s="33"/>
      <c r="M127" s="153" t="s">
        <v>1</v>
      </c>
      <c r="N127" s="154" t="s">
        <v>38</v>
      </c>
      <c r="O127" s="58"/>
      <c r="P127" s="155">
        <f>O127*H127</f>
        <v>0</v>
      </c>
      <c r="Q127" s="155">
        <v>0</v>
      </c>
      <c r="R127" s="155">
        <f>Q127*H127</f>
        <v>0</v>
      </c>
      <c r="S127" s="155">
        <v>0.3</v>
      </c>
      <c r="T127" s="156">
        <f>S127*H127</f>
        <v>41.1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7" t="s">
        <v>154</v>
      </c>
      <c r="AT127" s="157" t="s">
        <v>150</v>
      </c>
      <c r="AU127" s="157" t="s">
        <v>83</v>
      </c>
      <c r="AY127" s="17" t="s">
        <v>148</v>
      </c>
      <c r="BE127" s="158">
        <f>IF(N127="základní",J127,0)</f>
        <v>0</v>
      </c>
      <c r="BF127" s="158">
        <f>IF(N127="snížená",J127,0)</f>
        <v>0</v>
      </c>
      <c r="BG127" s="158">
        <f>IF(N127="zákl. přenesená",J127,0)</f>
        <v>0</v>
      </c>
      <c r="BH127" s="158">
        <f>IF(N127="sníž. přenesená",J127,0)</f>
        <v>0</v>
      </c>
      <c r="BI127" s="158">
        <f>IF(N127="nulová",J127,0)</f>
        <v>0</v>
      </c>
      <c r="BJ127" s="17" t="s">
        <v>81</v>
      </c>
      <c r="BK127" s="158">
        <f>ROUND(I127*H127,2)</f>
        <v>0</v>
      </c>
      <c r="BL127" s="17" t="s">
        <v>154</v>
      </c>
      <c r="BM127" s="157" t="s">
        <v>1319</v>
      </c>
    </row>
    <row r="128" spans="1:65" s="13" customFormat="1" ht="10.199999999999999">
      <c r="B128" s="159"/>
      <c r="D128" s="160" t="s">
        <v>156</v>
      </c>
      <c r="E128" s="161" t="s">
        <v>1</v>
      </c>
      <c r="F128" s="162" t="s">
        <v>1320</v>
      </c>
      <c r="H128" s="163">
        <v>18</v>
      </c>
      <c r="I128" s="164"/>
      <c r="L128" s="159"/>
      <c r="M128" s="165"/>
      <c r="N128" s="166"/>
      <c r="O128" s="166"/>
      <c r="P128" s="166"/>
      <c r="Q128" s="166"/>
      <c r="R128" s="166"/>
      <c r="S128" s="166"/>
      <c r="T128" s="167"/>
      <c r="AT128" s="161" t="s">
        <v>156</v>
      </c>
      <c r="AU128" s="161" t="s">
        <v>83</v>
      </c>
      <c r="AV128" s="13" t="s">
        <v>83</v>
      </c>
      <c r="AW128" s="13" t="s">
        <v>31</v>
      </c>
      <c r="AX128" s="13" t="s">
        <v>73</v>
      </c>
      <c r="AY128" s="161" t="s">
        <v>148</v>
      </c>
    </row>
    <row r="129" spans="1:65" s="13" customFormat="1" ht="10.199999999999999">
      <c r="B129" s="159"/>
      <c r="D129" s="160" t="s">
        <v>156</v>
      </c>
      <c r="E129" s="161" t="s">
        <v>1</v>
      </c>
      <c r="F129" s="162" t="s">
        <v>1321</v>
      </c>
      <c r="H129" s="163">
        <v>42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156</v>
      </c>
      <c r="AU129" s="161" t="s">
        <v>83</v>
      </c>
      <c r="AV129" s="13" t="s">
        <v>83</v>
      </c>
      <c r="AW129" s="13" t="s">
        <v>31</v>
      </c>
      <c r="AX129" s="13" t="s">
        <v>73</v>
      </c>
      <c r="AY129" s="161" t="s">
        <v>148</v>
      </c>
    </row>
    <row r="130" spans="1:65" s="13" customFormat="1" ht="10.199999999999999">
      <c r="B130" s="159"/>
      <c r="D130" s="160" t="s">
        <v>156</v>
      </c>
      <c r="E130" s="161" t="s">
        <v>1</v>
      </c>
      <c r="F130" s="162" t="s">
        <v>1322</v>
      </c>
      <c r="H130" s="163">
        <v>12</v>
      </c>
      <c r="I130" s="164"/>
      <c r="L130" s="159"/>
      <c r="M130" s="165"/>
      <c r="N130" s="166"/>
      <c r="O130" s="166"/>
      <c r="P130" s="166"/>
      <c r="Q130" s="166"/>
      <c r="R130" s="166"/>
      <c r="S130" s="166"/>
      <c r="T130" s="167"/>
      <c r="AT130" s="161" t="s">
        <v>156</v>
      </c>
      <c r="AU130" s="161" t="s">
        <v>83</v>
      </c>
      <c r="AV130" s="13" t="s">
        <v>83</v>
      </c>
      <c r="AW130" s="13" t="s">
        <v>31</v>
      </c>
      <c r="AX130" s="13" t="s">
        <v>73</v>
      </c>
      <c r="AY130" s="161" t="s">
        <v>148</v>
      </c>
    </row>
    <row r="131" spans="1:65" s="13" customFormat="1" ht="10.199999999999999">
      <c r="B131" s="159"/>
      <c r="D131" s="160" t="s">
        <v>156</v>
      </c>
      <c r="E131" s="161" t="s">
        <v>1</v>
      </c>
      <c r="F131" s="162" t="s">
        <v>1323</v>
      </c>
      <c r="H131" s="163">
        <v>50</v>
      </c>
      <c r="I131" s="164"/>
      <c r="L131" s="159"/>
      <c r="M131" s="165"/>
      <c r="N131" s="166"/>
      <c r="O131" s="166"/>
      <c r="P131" s="166"/>
      <c r="Q131" s="166"/>
      <c r="R131" s="166"/>
      <c r="S131" s="166"/>
      <c r="T131" s="167"/>
      <c r="AT131" s="161" t="s">
        <v>156</v>
      </c>
      <c r="AU131" s="161" t="s">
        <v>83</v>
      </c>
      <c r="AV131" s="13" t="s">
        <v>83</v>
      </c>
      <c r="AW131" s="13" t="s">
        <v>31</v>
      </c>
      <c r="AX131" s="13" t="s">
        <v>73</v>
      </c>
      <c r="AY131" s="161" t="s">
        <v>148</v>
      </c>
    </row>
    <row r="132" spans="1:65" s="13" customFormat="1" ht="10.199999999999999">
      <c r="B132" s="159"/>
      <c r="D132" s="160" t="s">
        <v>156</v>
      </c>
      <c r="E132" s="161" t="s">
        <v>1</v>
      </c>
      <c r="F132" s="162" t="s">
        <v>1324</v>
      </c>
      <c r="H132" s="163">
        <v>7.5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156</v>
      </c>
      <c r="AU132" s="161" t="s">
        <v>83</v>
      </c>
      <c r="AV132" s="13" t="s">
        <v>83</v>
      </c>
      <c r="AW132" s="13" t="s">
        <v>31</v>
      </c>
      <c r="AX132" s="13" t="s">
        <v>73</v>
      </c>
      <c r="AY132" s="161" t="s">
        <v>148</v>
      </c>
    </row>
    <row r="133" spans="1:65" s="13" customFormat="1" ht="10.199999999999999">
      <c r="B133" s="159"/>
      <c r="D133" s="160" t="s">
        <v>156</v>
      </c>
      <c r="E133" s="161" t="s">
        <v>1</v>
      </c>
      <c r="F133" s="162" t="s">
        <v>1324</v>
      </c>
      <c r="H133" s="163">
        <v>7.5</v>
      </c>
      <c r="I133" s="164"/>
      <c r="L133" s="159"/>
      <c r="M133" s="165"/>
      <c r="N133" s="166"/>
      <c r="O133" s="166"/>
      <c r="P133" s="166"/>
      <c r="Q133" s="166"/>
      <c r="R133" s="166"/>
      <c r="S133" s="166"/>
      <c r="T133" s="167"/>
      <c r="AT133" s="161" t="s">
        <v>156</v>
      </c>
      <c r="AU133" s="161" t="s">
        <v>83</v>
      </c>
      <c r="AV133" s="13" t="s">
        <v>83</v>
      </c>
      <c r="AW133" s="13" t="s">
        <v>31</v>
      </c>
      <c r="AX133" s="13" t="s">
        <v>73</v>
      </c>
      <c r="AY133" s="161" t="s">
        <v>148</v>
      </c>
    </row>
    <row r="134" spans="1:65" s="14" customFormat="1" ht="10.199999999999999">
      <c r="B134" s="168"/>
      <c r="D134" s="160" t="s">
        <v>156</v>
      </c>
      <c r="E134" s="169" t="s">
        <v>1</v>
      </c>
      <c r="F134" s="170" t="s">
        <v>182</v>
      </c>
      <c r="H134" s="171">
        <v>137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156</v>
      </c>
      <c r="AU134" s="169" t="s">
        <v>83</v>
      </c>
      <c r="AV134" s="14" t="s">
        <v>154</v>
      </c>
      <c r="AW134" s="14" t="s">
        <v>31</v>
      </c>
      <c r="AX134" s="14" t="s">
        <v>81</v>
      </c>
      <c r="AY134" s="169" t="s">
        <v>148</v>
      </c>
    </row>
    <row r="135" spans="1:65" s="2" customFormat="1" ht="24.15" customHeight="1">
      <c r="A135" s="32"/>
      <c r="B135" s="144"/>
      <c r="C135" s="145" t="s">
        <v>83</v>
      </c>
      <c r="D135" s="145" t="s">
        <v>150</v>
      </c>
      <c r="E135" s="146" t="s">
        <v>553</v>
      </c>
      <c r="F135" s="147" t="s">
        <v>1325</v>
      </c>
      <c r="G135" s="148" t="s">
        <v>205</v>
      </c>
      <c r="H135" s="149">
        <v>137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0.28999999999999998</v>
      </c>
      <c r="T135" s="156">
        <f>S135*H135</f>
        <v>39.729999999999997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154</v>
      </c>
      <c r="AT135" s="157" t="s">
        <v>150</v>
      </c>
      <c r="AU135" s="157" t="s">
        <v>83</v>
      </c>
      <c r="AY135" s="17" t="s">
        <v>148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154</v>
      </c>
      <c r="BM135" s="157" t="s">
        <v>1326</v>
      </c>
    </row>
    <row r="136" spans="1:65" s="13" customFormat="1" ht="10.199999999999999">
      <c r="B136" s="159"/>
      <c r="D136" s="160" t="s">
        <v>156</v>
      </c>
      <c r="E136" s="161" t="s">
        <v>1</v>
      </c>
      <c r="F136" s="162" t="s">
        <v>1320</v>
      </c>
      <c r="H136" s="163">
        <v>18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156</v>
      </c>
      <c r="AU136" s="161" t="s">
        <v>83</v>
      </c>
      <c r="AV136" s="13" t="s">
        <v>83</v>
      </c>
      <c r="AW136" s="13" t="s">
        <v>31</v>
      </c>
      <c r="AX136" s="13" t="s">
        <v>73</v>
      </c>
      <c r="AY136" s="161" t="s">
        <v>148</v>
      </c>
    </row>
    <row r="137" spans="1:65" s="13" customFormat="1" ht="10.199999999999999">
      <c r="B137" s="159"/>
      <c r="D137" s="160" t="s">
        <v>156</v>
      </c>
      <c r="E137" s="161" t="s">
        <v>1</v>
      </c>
      <c r="F137" s="162" t="s">
        <v>1321</v>
      </c>
      <c r="H137" s="163">
        <v>42</v>
      </c>
      <c r="I137" s="164"/>
      <c r="L137" s="159"/>
      <c r="M137" s="165"/>
      <c r="N137" s="166"/>
      <c r="O137" s="166"/>
      <c r="P137" s="166"/>
      <c r="Q137" s="166"/>
      <c r="R137" s="166"/>
      <c r="S137" s="166"/>
      <c r="T137" s="167"/>
      <c r="AT137" s="161" t="s">
        <v>156</v>
      </c>
      <c r="AU137" s="161" t="s">
        <v>83</v>
      </c>
      <c r="AV137" s="13" t="s">
        <v>83</v>
      </c>
      <c r="AW137" s="13" t="s">
        <v>31</v>
      </c>
      <c r="AX137" s="13" t="s">
        <v>73</v>
      </c>
      <c r="AY137" s="161" t="s">
        <v>148</v>
      </c>
    </row>
    <row r="138" spans="1:65" s="13" customFormat="1" ht="10.199999999999999">
      <c r="B138" s="159"/>
      <c r="D138" s="160" t="s">
        <v>156</v>
      </c>
      <c r="E138" s="161" t="s">
        <v>1</v>
      </c>
      <c r="F138" s="162" t="s">
        <v>1322</v>
      </c>
      <c r="H138" s="163">
        <v>12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156</v>
      </c>
      <c r="AU138" s="161" t="s">
        <v>83</v>
      </c>
      <c r="AV138" s="13" t="s">
        <v>83</v>
      </c>
      <c r="AW138" s="13" t="s">
        <v>31</v>
      </c>
      <c r="AX138" s="13" t="s">
        <v>73</v>
      </c>
      <c r="AY138" s="161" t="s">
        <v>148</v>
      </c>
    </row>
    <row r="139" spans="1:65" s="13" customFormat="1" ht="10.199999999999999">
      <c r="B139" s="159"/>
      <c r="D139" s="160" t="s">
        <v>156</v>
      </c>
      <c r="E139" s="161" t="s">
        <v>1</v>
      </c>
      <c r="F139" s="162" t="s">
        <v>1323</v>
      </c>
      <c r="H139" s="163">
        <v>50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156</v>
      </c>
      <c r="AU139" s="161" t="s">
        <v>83</v>
      </c>
      <c r="AV139" s="13" t="s">
        <v>83</v>
      </c>
      <c r="AW139" s="13" t="s">
        <v>31</v>
      </c>
      <c r="AX139" s="13" t="s">
        <v>73</v>
      </c>
      <c r="AY139" s="161" t="s">
        <v>148</v>
      </c>
    </row>
    <row r="140" spans="1:65" s="13" customFormat="1" ht="10.199999999999999">
      <c r="B140" s="159"/>
      <c r="D140" s="160" t="s">
        <v>156</v>
      </c>
      <c r="E140" s="161" t="s">
        <v>1</v>
      </c>
      <c r="F140" s="162" t="s">
        <v>1324</v>
      </c>
      <c r="H140" s="163">
        <v>7.5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156</v>
      </c>
      <c r="AU140" s="161" t="s">
        <v>83</v>
      </c>
      <c r="AV140" s="13" t="s">
        <v>83</v>
      </c>
      <c r="AW140" s="13" t="s">
        <v>31</v>
      </c>
      <c r="AX140" s="13" t="s">
        <v>73</v>
      </c>
      <c r="AY140" s="161" t="s">
        <v>148</v>
      </c>
    </row>
    <row r="141" spans="1:65" s="13" customFormat="1" ht="10.199999999999999">
      <c r="B141" s="159"/>
      <c r="D141" s="160" t="s">
        <v>156</v>
      </c>
      <c r="E141" s="161" t="s">
        <v>1</v>
      </c>
      <c r="F141" s="162" t="s">
        <v>1324</v>
      </c>
      <c r="H141" s="163">
        <v>7.5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156</v>
      </c>
      <c r="AU141" s="161" t="s">
        <v>83</v>
      </c>
      <c r="AV141" s="13" t="s">
        <v>83</v>
      </c>
      <c r="AW141" s="13" t="s">
        <v>31</v>
      </c>
      <c r="AX141" s="13" t="s">
        <v>73</v>
      </c>
      <c r="AY141" s="161" t="s">
        <v>148</v>
      </c>
    </row>
    <row r="142" spans="1:65" s="14" customFormat="1" ht="10.199999999999999">
      <c r="B142" s="168"/>
      <c r="D142" s="160" t="s">
        <v>156</v>
      </c>
      <c r="E142" s="169" t="s">
        <v>1</v>
      </c>
      <c r="F142" s="170" t="s">
        <v>182</v>
      </c>
      <c r="H142" s="171">
        <v>137</v>
      </c>
      <c r="I142" s="172"/>
      <c r="L142" s="168"/>
      <c r="M142" s="173"/>
      <c r="N142" s="174"/>
      <c r="O142" s="174"/>
      <c r="P142" s="174"/>
      <c r="Q142" s="174"/>
      <c r="R142" s="174"/>
      <c r="S142" s="174"/>
      <c r="T142" s="175"/>
      <c r="AT142" s="169" t="s">
        <v>156</v>
      </c>
      <c r="AU142" s="169" t="s">
        <v>83</v>
      </c>
      <c r="AV142" s="14" t="s">
        <v>154</v>
      </c>
      <c r="AW142" s="14" t="s">
        <v>31</v>
      </c>
      <c r="AX142" s="14" t="s">
        <v>81</v>
      </c>
      <c r="AY142" s="169" t="s">
        <v>148</v>
      </c>
    </row>
    <row r="143" spans="1:65" s="2" customFormat="1" ht="24.15" customHeight="1">
      <c r="A143" s="32"/>
      <c r="B143" s="144"/>
      <c r="C143" s="145" t="s">
        <v>162</v>
      </c>
      <c r="D143" s="145" t="s">
        <v>150</v>
      </c>
      <c r="E143" s="146" t="s">
        <v>556</v>
      </c>
      <c r="F143" s="147" t="s">
        <v>1327</v>
      </c>
      <c r="G143" s="148" t="s">
        <v>205</v>
      </c>
      <c r="H143" s="149">
        <v>137</v>
      </c>
      <c r="I143" s="150"/>
      <c r="J143" s="151">
        <f>ROUND(I143*H143,2)</f>
        <v>0</v>
      </c>
      <c r="K143" s="152"/>
      <c r="L143" s="33"/>
      <c r="M143" s="153" t="s">
        <v>1</v>
      </c>
      <c r="N143" s="154" t="s">
        <v>38</v>
      </c>
      <c r="O143" s="58"/>
      <c r="P143" s="155">
        <f>O143*H143</f>
        <v>0</v>
      </c>
      <c r="Q143" s="155">
        <v>0</v>
      </c>
      <c r="R143" s="155">
        <f>Q143*H143</f>
        <v>0</v>
      </c>
      <c r="S143" s="155">
        <v>0.22</v>
      </c>
      <c r="T143" s="156">
        <f>S143*H143</f>
        <v>30.14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7" t="s">
        <v>154</v>
      </c>
      <c r="AT143" s="157" t="s">
        <v>150</v>
      </c>
      <c r="AU143" s="157" t="s">
        <v>83</v>
      </c>
      <c r="AY143" s="17" t="s">
        <v>148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7" t="s">
        <v>81</v>
      </c>
      <c r="BK143" s="158">
        <f>ROUND(I143*H143,2)</f>
        <v>0</v>
      </c>
      <c r="BL143" s="17" t="s">
        <v>154</v>
      </c>
      <c r="BM143" s="157" t="s">
        <v>1328</v>
      </c>
    </row>
    <row r="144" spans="1:65" s="13" customFormat="1" ht="10.199999999999999">
      <c r="B144" s="159"/>
      <c r="D144" s="160" t="s">
        <v>156</v>
      </c>
      <c r="E144" s="161" t="s">
        <v>1</v>
      </c>
      <c r="F144" s="162" t="s">
        <v>1320</v>
      </c>
      <c r="H144" s="163">
        <v>18</v>
      </c>
      <c r="I144" s="164"/>
      <c r="L144" s="159"/>
      <c r="M144" s="165"/>
      <c r="N144" s="166"/>
      <c r="O144" s="166"/>
      <c r="P144" s="166"/>
      <c r="Q144" s="166"/>
      <c r="R144" s="166"/>
      <c r="S144" s="166"/>
      <c r="T144" s="167"/>
      <c r="AT144" s="161" t="s">
        <v>156</v>
      </c>
      <c r="AU144" s="161" t="s">
        <v>83</v>
      </c>
      <c r="AV144" s="13" t="s">
        <v>83</v>
      </c>
      <c r="AW144" s="13" t="s">
        <v>31</v>
      </c>
      <c r="AX144" s="13" t="s">
        <v>73</v>
      </c>
      <c r="AY144" s="161" t="s">
        <v>148</v>
      </c>
    </row>
    <row r="145" spans="1:65" s="13" customFormat="1" ht="10.199999999999999">
      <c r="B145" s="159"/>
      <c r="D145" s="160" t="s">
        <v>156</v>
      </c>
      <c r="E145" s="161" t="s">
        <v>1</v>
      </c>
      <c r="F145" s="162" t="s">
        <v>1321</v>
      </c>
      <c r="H145" s="163">
        <v>42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156</v>
      </c>
      <c r="AU145" s="161" t="s">
        <v>83</v>
      </c>
      <c r="AV145" s="13" t="s">
        <v>83</v>
      </c>
      <c r="AW145" s="13" t="s">
        <v>31</v>
      </c>
      <c r="AX145" s="13" t="s">
        <v>73</v>
      </c>
      <c r="AY145" s="161" t="s">
        <v>148</v>
      </c>
    </row>
    <row r="146" spans="1:65" s="13" customFormat="1" ht="10.199999999999999">
      <c r="B146" s="159"/>
      <c r="D146" s="160" t="s">
        <v>156</v>
      </c>
      <c r="E146" s="161" t="s">
        <v>1</v>
      </c>
      <c r="F146" s="162" t="s">
        <v>1322</v>
      </c>
      <c r="H146" s="163">
        <v>12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156</v>
      </c>
      <c r="AU146" s="161" t="s">
        <v>83</v>
      </c>
      <c r="AV146" s="13" t="s">
        <v>83</v>
      </c>
      <c r="AW146" s="13" t="s">
        <v>31</v>
      </c>
      <c r="AX146" s="13" t="s">
        <v>73</v>
      </c>
      <c r="AY146" s="161" t="s">
        <v>148</v>
      </c>
    </row>
    <row r="147" spans="1:65" s="13" customFormat="1" ht="10.199999999999999">
      <c r="B147" s="159"/>
      <c r="D147" s="160" t="s">
        <v>156</v>
      </c>
      <c r="E147" s="161" t="s">
        <v>1</v>
      </c>
      <c r="F147" s="162" t="s">
        <v>1323</v>
      </c>
      <c r="H147" s="163">
        <v>50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156</v>
      </c>
      <c r="AU147" s="161" t="s">
        <v>83</v>
      </c>
      <c r="AV147" s="13" t="s">
        <v>83</v>
      </c>
      <c r="AW147" s="13" t="s">
        <v>31</v>
      </c>
      <c r="AX147" s="13" t="s">
        <v>73</v>
      </c>
      <c r="AY147" s="161" t="s">
        <v>148</v>
      </c>
    </row>
    <row r="148" spans="1:65" s="13" customFormat="1" ht="10.199999999999999">
      <c r="B148" s="159"/>
      <c r="D148" s="160" t="s">
        <v>156</v>
      </c>
      <c r="E148" s="161" t="s">
        <v>1</v>
      </c>
      <c r="F148" s="162" t="s">
        <v>1324</v>
      </c>
      <c r="H148" s="163">
        <v>7.5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156</v>
      </c>
      <c r="AU148" s="161" t="s">
        <v>83</v>
      </c>
      <c r="AV148" s="13" t="s">
        <v>83</v>
      </c>
      <c r="AW148" s="13" t="s">
        <v>31</v>
      </c>
      <c r="AX148" s="13" t="s">
        <v>73</v>
      </c>
      <c r="AY148" s="161" t="s">
        <v>148</v>
      </c>
    </row>
    <row r="149" spans="1:65" s="13" customFormat="1" ht="10.199999999999999">
      <c r="B149" s="159"/>
      <c r="D149" s="160" t="s">
        <v>156</v>
      </c>
      <c r="E149" s="161" t="s">
        <v>1</v>
      </c>
      <c r="F149" s="162" t="s">
        <v>1324</v>
      </c>
      <c r="H149" s="163">
        <v>7.5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156</v>
      </c>
      <c r="AU149" s="161" t="s">
        <v>83</v>
      </c>
      <c r="AV149" s="13" t="s">
        <v>83</v>
      </c>
      <c r="AW149" s="13" t="s">
        <v>31</v>
      </c>
      <c r="AX149" s="13" t="s">
        <v>73</v>
      </c>
      <c r="AY149" s="161" t="s">
        <v>148</v>
      </c>
    </row>
    <row r="150" spans="1:65" s="14" customFormat="1" ht="10.199999999999999">
      <c r="B150" s="168"/>
      <c r="D150" s="160" t="s">
        <v>156</v>
      </c>
      <c r="E150" s="169" t="s">
        <v>1</v>
      </c>
      <c r="F150" s="170" t="s">
        <v>182</v>
      </c>
      <c r="H150" s="171">
        <v>137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T150" s="169" t="s">
        <v>156</v>
      </c>
      <c r="AU150" s="169" t="s">
        <v>83</v>
      </c>
      <c r="AV150" s="14" t="s">
        <v>154</v>
      </c>
      <c r="AW150" s="14" t="s">
        <v>31</v>
      </c>
      <c r="AX150" s="14" t="s">
        <v>81</v>
      </c>
      <c r="AY150" s="169" t="s">
        <v>148</v>
      </c>
    </row>
    <row r="151" spans="1:65" s="2" customFormat="1" ht="16.5" customHeight="1">
      <c r="A151" s="32"/>
      <c r="B151" s="144"/>
      <c r="C151" s="145" t="s">
        <v>154</v>
      </c>
      <c r="D151" s="145" t="s">
        <v>150</v>
      </c>
      <c r="E151" s="146" t="s">
        <v>1170</v>
      </c>
      <c r="F151" s="147" t="s">
        <v>1171</v>
      </c>
      <c r="G151" s="148" t="s">
        <v>153</v>
      </c>
      <c r="H151" s="149">
        <v>10</v>
      </c>
      <c r="I151" s="150"/>
      <c r="J151" s="151">
        <f>ROUND(I151*H151,2)</f>
        <v>0</v>
      </c>
      <c r="K151" s="152"/>
      <c r="L151" s="33"/>
      <c r="M151" s="153" t="s">
        <v>1</v>
      </c>
      <c r="N151" s="154" t="s">
        <v>38</v>
      </c>
      <c r="O151" s="58"/>
      <c r="P151" s="155">
        <f>O151*H151</f>
        <v>0</v>
      </c>
      <c r="Q151" s="155">
        <v>0</v>
      </c>
      <c r="R151" s="155">
        <f>Q151*H151</f>
        <v>0</v>
      </c>
      <c r="S151" s="155">
        <v>0.20499999999999999</v>
      </c>
      <c r="T151" s="156">
        <f>S151*H151</f>
        <v>2.0499999999999998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154</v>
      </c>
      <c r="AT151" s="157" t="s">
        <v>150</v>
      </c>
      <c r="AU151" s="157" t="s">
        <v>83</v>
      </c>
      <c r="AY151" s="17" t="s">
        <v>148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81</v>
      </c>
      <c r="BK151" s="158">
        <f>ROUND(I151*H151,2)</f>
        <v>0</v>
      </c>
      <c r="BL151" s="17" t="s">
        <v>154</v>
      </c>
      <c r="BM151" s="157" t="s">
        <v>1329</v>
      </c>
    </row>
    <row r="152" spans="1:65" s="2" customFormat="1" ht="37.799999999999997" customHeight="1">
      <c r="A152" s="32"/>
      <c r="B152" s="144"/>
      <c r="C152" s="145" t="s">
        <v>202</v>
      </c>
      <c r="D152" s="145" t="s">
        <v>150</v>
      </c>
      <c r="E152" s="146" t="s">
        <v>580</v>
      </c>
      <c r="F152" s="147" t="s">
        <v>581</v>
      </c>
      <c r="G152" s="148" t="s">
        <v>165</v>
      </c>
      <c r="H152" s="149">
        <v>172.46</v>
      </c>
      <c r="I152" s="150"/>
      <c r="J152" s="151">
        <f>ROUND(I152*H152,2)</f>
        <v>0</v>
      </c>
      <c r="K152" s="152"/>
      <c r="L152" s="33"/>
      <c r="M152" s="153" t="s">
        <v>1</v>
      </c>
      <c r="N152" s="154" t="s">
        <v>38</v>
      </c>
      <c r="O152" s="58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7" t="s">
        <v>154</v>
      </c>
      <c r="AT152" s="157" t="s">
        <v>150</v>
      </c>
      <c r="AU152" s="157" t="s">
        <v>83</v>
      </c>
      <c r="AY152" s="17" t="s">
        <v>148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7" t="s">
        <v>81</v>
      </c>
      <c r="BK152" s="158">
        <f>ROUND(I152*H152,2)</f>
        <v>0</v>
      </c>
      <c r="BL152" s="17" t="s">
        <v>154</v>
      </c>
      <c r="BM152" s="157" t="s">
        <v>1330</v>
      </c>
    </row>
    <row r="153" spans="1:65" s="13" customFormat="1" ht="10.199999999999999">
      <c r="B153" s="159"/>
      <c r="D153" s="160" t="s">
        <v>156</v>
      </c>
      <c r="E153" s="161" t="s">
        <v>1</v>
      </c>
      <c r="F153" s="162" t="s">
        <v>1331</v>
      </c>
      <c r="H153" s="163">
        <v>24.48</v>
      </c>
      <c r="I153" s="164"/>
      <c r="L153" s="159"/>
      <c r="M153" s="165"/>
      <c r="N153" s="166"/>
      <c r="O153" s="166"/>
      <c r="P153" s="166"/>
      <c r="Q153" s="166"/>
      <c r="R153" s="166"/>
      <c r="S153" s="166"/>
      <c r="T153" s="167"/>
      <c r="AT153" s="161" t="s">
        <v>156</v>
      </c>
      <c r="AU153" s="161" t="s">
        <v>83</v>
      </c>
      <c r="AV153" s="13" t="s">
        <v>83</v>
      </c>
      <c r="AW153" s="13" t="s">
        <v>31</v>
      </c>
      <c r="AX153" s="13" t="s">
        <v>73</v>
      </c>
      <c r="AY153" s="161" t="s">
        <v>148</v>
      </c>
    </row>
    <row r="154" spans="1:65" s="13" customFormat="1" ht="10.199999999999999">
      <c r="B154" s="159"/>
      <c r="D154" s="160" t="s">
        <v>156</v>
      </c>
      <c r="E154" s="161" t="s">
        <v>1</v>
      </c>
      <c r="F154" s="162" t="s">
        <v>1332</v>
      </c>
      <c r="H154" s="163">
        <v>2.04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156</v>
      </c>
      <c r="AU154" s="161" t="s">
        <v>83</v>
      </c>
      <c r="AV154" s="13" t="s">
        <v>83</v>
      </c>
      <c r="AW154" s="13" t="s">
        <v>31</v>
      </c>
      <c r="AX154" s="13" t="s">
        <v>73</v>
      </c>
      <c r="AY154" s="161" t="s">
        <v>148</v>
      </c>
    </row>
    <row r="155" spans="1:65" s="13" customFormat="1" ht="10.199999999999999">
      <c r="B155" s="159"/>
      <c r="D155" s="160" t="s">
        <v>156</v>
      </c>
      <c r="E155" s="161" t="s">
        <v>1</v>
      </c>
      <c r="F155" s="162" t="s">
        <v>1333</v>
      </c>
      <c r="H155" s="163">
        <v>0.68</v>
      </c>
      <c r="I155" s="164"/>
      <c r="L155" s="159"/>
      <c r="M155" s="165"/>
      <c r="N155" s="166"/>
      <c r="O155" s="166"/>
      <c r="P155" s="166"/>
      <c r="Q155" s="166"/>
      <c r="R155" s="166"/>
      <c r="S155" s="166"/>
      <c r="T155" s="167"/>
      <c r="AT155" s="161" t="s">
        <v>156</v>
      </c>
      <c r="AU155" s="161" t="s">
        <v>83</v>
      </c>
      <c r="AV155" s="13" t="s">
        <v>83</v>
      </c>
      <c r="AW155" s="13" t="s">
        <v>31</v>
      </c>
      <c r="AX155" s="13" t="s">
        <v>73</v>
      </c>
      <c r="AY155" s="161" t="s">
        <v>148</v>
      </c>
    </row>
    <row r="156" spans="1:65" s="13" customFormat="1" ht="10.199999999999999">
      <c r="B156" s="159"/>
      <c r="D156" s="160" t="s">
        <v>156</v>
      </c>
      <c r="E156" s="161" t="s">
        <v>1</v>
      </c>
      <c r="F156" s="162" t="s">
        <v>1334</v>
      </c>
      <c r="H156" s="163">
        <v>6.8000000000000007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156</v>
      </c>
      <c r="AU156" s="161" t="s">
        <v>83</v>
      </c>
      <c r="AV156" s="13" t="s">
        <v>83</v>
      </c>
      <c r="AW156" s="13" t="s">
        <v>31</v>
      </c>
      <c r="AX156" s="13" t="s">
        <v>73</v>
      </c>
      <c r="AY156" s="161" t="s">
        <v>148</v>
      </c>
    </row>
    <row r="157" spans="1:65" s="13" customFormat="1" ht="10.199999999999999">
      <c r="B157" s="159"/>
      <c r="D157" s="160" t="s">
        <v>156</v>
      </c>
      <c r="E157" s="161" t="s">
        <v>1</v>
      </c>
      <c r="F157" s="162" t="s">
        <v>1335</v>
      </c>
      <c r="H157" s="163">
        <v>1.1900000000000002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156</v>
      </c>
      <c r="AU157" s="161" t="s">
        <v>83</v>
      </c>
      <c r="AV157" s="13" t="s">
        <v>83</v>
      </c>
      <c r="AW157" s="13" t="s">
        <v>31</v>
      </c>
      <c r="AX157" s="13" t="s">
        <v>73</v>
      </c>
      <c r="AY157" s="161" t="s">
        <v>148</v>
      </c>
    </row>
    <row r="158" spans="1:65" s="13" customFormat="1" ht="10.199999999999999">
      <c r="B158" s="159"/>
      <c r="D158" s="160" t="s">
        <v>156</v>
      </c>
      <c r="E158" s="161" t="s">
        <v>1</v>
      </c>
      <c r="F158" s="162" t="s">
        <v>1336</v>
      </c>
      <c r="H158" s="163">
        <v>135.6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156</v>
      </c>
      <c r="AU158" s="161" t="s">
        <v>83</v>
      </c>
      <c r="AV158" s="13" t="s">
        <v>83</v>
      </c>
      <c r="AW158" s="13" t="s">
        <v>31</v>
      </c>
      <c r="AX158" s="13" t="s">
        <v>73</v>
      </c>
      <c r="AY158" s="161" t="s">
        <v>148</v>
      </c>
    </row>
    <row r="159" spans="1:65" s="13" customFormat="1" ht="10.199999999999999">
      <c r="B159" s="159"/>
      <c r="D159" s="160" t="s">
        <v>156</v>
      </c>
      <c r="E159" s="161" t="s">
        <v>1</v>
      </c>
      <c r="F159" s="162" t="s">
        <v>1337</v>
      </c>
      <c r="H159" s="163">
        <v>1.6703999999999999</v>
      </c>
      <c r="I159" s="164"/>
      <c r="L159" s="159"/>
      <c r="M159" s="165"/>
      <c r="N159" s="166"/>
      <c r="O159" s="166"/>
      <c r="P159" s="166"/>
      <c r="Q159" s="166"/>
      <c r="R159" s="166"/>
      <c r="S159" s="166"/>
      <c r="T159" s="167"/>
      <c r="AT159" s="161" t="s">
        <v>156</v>
      </c>
      <c r="AU159" s="161" t="s">
        <v>83</v>
      </c>
      <c r="AV159" s="13" t="s">
        <v>83</v>
      </c>
      <c r="AW159" s="13" t="s">
        <v>31</v>
      </c>
      <c r="AX159" s="13" t="s">
        <v>73</v>
      </c>
      <c r="AY159" s="161" t="s">
        <v>148</v>
      </c>
    </row>
    <row r="160" spans="1:65" s="14" customFormat="1" ht="10.199999999999999">
      <c r="B160" s="168"/>
      <c r="D160" s="160" t="s">
        <v>156</v>
      </c>
      <c r="E160" s="169" t="s">
        <v>1</v>
      </c>
      <c r="F160" s="170" t="s">
        <v>182</v>
      </c>
      <c r="H160" s="171">
        <v>172.46039999999999</v>
      </c>
      <c r="I160" s="172"/>
      <c r="L160" s="168"/>
      <c r="M160" s="173"/>
      <c r="N160" s="174"/>
      <c r="O160" s="174"/>
      <c r="P160" s="174"/>
      <c r="Q160" s="174"/>
      <c r="R160" s="174"/>
      <c r="S160" s="174"/>
      <c r="T160" s="175"/>
      <c r="AT160" s="169" t="s">
        <v>156</v>
      </c>
      <c r="AU160" s="169" t="s">
        <v>83</v>
      </c>
      <c r="AV160" s="14" t="s">
        <v>154</v>
      </c>
      <c r="AW160" s="14" t="s">
        <v>31</v>
      </c>
      <c r="AX160" s="14" t="s">
        <v>81</v>
      </c>
      <c r="AY160" s="169" t="s">
        <v>148</v>
      </c>
    </row>
    <row r="161" spans="1:65" s="2" customFormat="1" ht="33" customHeight="1">
      <c r="A161" s="32"/>
      <c r="B161" s="144"/>
      <c r="C161" s="145" t="s">
        <v>211</v>
      </c>
      <c r="D161" s="145" t="s">
        <v>150</v>
      </c>
      <c r="E161" s="146" t="s">
        <v>235</v>
      </c>
      <c r="F161" s="147" t="s">
        <v>236</v>
      </c>
      <c r="G161" s="148" t="s">
        <v>165</v>
      </c>
      <c r="H161" s="149">
        <v>172.46</v>
      </c>
      <c r="I161" s="150"/>
      <c r="J161" s="151">
        <f>ROUND(I161*H161,2)</f>
        <v>0</v>
      </c>
      <c r="K161" s="152"/>
      <c r="L161" s="33"/>
      <c r="M161" s="153" t="s">
        <v>1</v>
      </c>
      <c r="N161" s="154" t="s">
        <v>38</v>
      </c>
      <c r="O161" s="58"/>
      <c r="P161" s="155">
        <f>O161*H161</f>
        <v>0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7" t="s">
        <v>154</v>
      </c>
      <c r="AT161" s="157" t="s">
        <v>150</v>
      </c>
      <c r="AU161" s="157" t="s">
        <v>83</v>
      </c>
      <c r="AY161" s="17" t="s">
        <v>148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7" t="s">
        <v>81</v>
      </c>
      <c r="BK161" s="158">
        <f>ROUND(I161*H161,2)</f>
        <v>0</v>
      </c>
      <c r="BL161" s="17" t="s">
        <v>154</v>
      </c>
      <c r="BM161" s="157" t="s">
        <v>1338</v>
      </c>
    </row>
    <row r="162" spans="1:65" s="2" customFormat="1" ht="37.799999999999997" customHeight="1">
      <c r="A162" s="32"/>
      <c r="B162" s="144"/>
      <c r="C162" s="145" t="s">
        <v>226</v>
      </c>
      <c r="D162" s="145" t="s">
        <v>150</v>
      </c>
      <c r="E162" s="146" t="s">
        <v>242</v>
      </c>
      <c r="F162" s="147" t="s">
        <v>243</v>
      </c>
      <c r="G162" s="148" t="s">
        <v>165</v>
      </c>
      <c r="H162" s="149">
        <v>3449.2</v>
      </c>
      <c r="I162" s="150"/>
      <c r="J162" s="151">
        <f>ROUND(I162*H162,2)</f>
        <v>0</v>
      </c>
      <c r="K162" s="152"/>
      <c r="L162" s="33"/>
      <c r="M162" s="153" t="s">
        <v>1</v>
      </c>
      <c r="N162" s="154" t="s">
        <v>38</v>
      </c>
      <c r="O162" s="58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154</v>
      </c>
      <c r="AT162" s="157" t="s">
        <v>150</v>
      </c>
      <c r="AU162" s="157" t="s">
        <v>83</v>
      </c>
      <c r="AY162" s="17" t="s">
        <v>148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81</v>
      </c>
      <c r="BK162" s="158">
        <f>ROUND(I162*H162,2)</f>
        <v>0</v>
      </c>
      <c r="BL162" s="17" t="s">
        <v>154</v>
      </c>
      <c r="BM162" s="157" t="s">
        <v>1339</v>
      </c>
    </row>
    <row r="163" spans="1:65" s="13" customFormat="1" ht="10.199999999999999">
      <c r="B163" s="159"/>
      <c r="D163" s="160" t="s">
        <v>156</v>
      </c>
      <c r="F163" s="162" t="s">
        <v>1340</v>
      </c>
      <c r="H163" s="163">
        <v>3449.2</v>
      </c>
      <c r="I163" s="164"/>
      <c r="L163" s="159"/>
      <c r="M163" s="165"/>
      <c r="N163" s="166"/>
      <c r="O163" s="166"/>
      <c r="P163" s="166"/>
      <c r="Q163" s="166"/>
      <c r="R163" s="166"/>
      <c r="S163" s="166"/>
      <c r="T163" s="167"/>
      <c r="AT163" s="161" t="s">
        <v>156</v>
      </c>
      <c r="AU163" s="161" t="s">
        <v>83</v>
      </c>
      <c r="AV163" s="13" t="s">
        <v>83</v>
      </c>
      <c r="AW163" s="13" t="s">
        <v>3</v>
      </c>
      <c r="AX163" s="13" t="s">
        <v>81</v>
      </c>
      <c r="AY163" s="161" t="s">
        <v>148</v>
      </c>
    </row>
    <row r="164" spans="1:65" s="2" customFormat="1" ht="24.15" customHeight="1">
      <c r="A164" s="32"/>
      <c r="B164" s="144"/>
      <c r="C164" s="145" t="s">
        <v>230</v>
      </c>
      <c r="D164" s="145" t="s">
        <v>150</v>
      </c>
      <c r="E164" s="146" t="s">
        <v>247</v>
      </c>
      <c r="F164" s="147" t="s">
        <v>248</v>
      </c>
      <c r="G164" s="148" t="s">
        <v>165</v>
      </c>
      <c r="H164" s="149">
        <v>172.46</v>
      </c>
      <c r="I164" s="150"/>
      <c r="J164" s="151">
        <f>ROUND(I164*H164,2)</f>
        <v>0</v>
      </c>
      <c r="K164" s="152"/>
      <c r="L164" s="33"/>
      <c r="M164" s="153" t="s">
        <v>1</v>
      </c>
      <c r="N164" s="154" t="s">
        <v>38</v>
      </c>
      <c r="O164" s="58"/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7" t="s">
        <v>154</v>
      </c>
      <c r="AT164" s="157" t="s">
        <v>150</v>
      </c>
      <c r="AU164" s="157" t="s">
        <v>83</v>
      </c>
      <c r="AY164" s="17" t="s">
        <v>148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7" t="s">
        <v>81</v>
      </c>
      <c r="BK164" s="158">
        <f>ROUND(I164*H164,2)</f>
        <v>0</v>
      </c>
      <c r="BL164" s="17" t="s">
        <v>154</v>
      </c>
      <c r="BM164" s="157" t="s">
        <v>1341</v>
      </c>
    </row>
    <row r="165" spans="1:65" s="2" customFormat="1" ht="24.15" customHeight="1">
      <c r="A165" s="32"/>
      <c r="B165" s="144"/>
      <c r="C165" s="145" t="s">
        <v>234</v>
      </c>
      <c r="D165" s="145" t="s">
        <v>150</v>
      </c>
      <c r="E165" s="146" t="s">
        <v>624</v>
      </c>
      <c r="F165" s="147" t="s">
        <v>625</v>
      </c>
      <c r="G165" s="148" t="s">
        <v>165</v>
      </c>
      <c r="H165" s="149">
        <v>135.6</v>
      </c>
      <c r="I165" s="150"/>
      <c r="J165" s="151">
        <f>ROUND(I165*H165,2)</f>
        <v>0</v>
      </c>
      <c r="K165" s="152"/>
      <c r="L165" s="33"/>
      <c r="M165" s="153" t="s">
        <v>1</v>
      </c>
      <c r="N165" s="154" t="s">
        <v>38</v>
      </c>
      <c r="O165" s="58"/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7" t="s">
        <v>154</v>
      </c>
      <c r="AT165" s="157" t="s">
        <v>150</v>
      </c>
      <c r="AU165" s="157" t="s">
        <v>83</v>
      </c>
      <c r="AY165" s="17" t="s">
        <v>148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7" t="s">
        <v>81</v>
      </c>
      <c r="BK165" s="158">
        <f>ROUND(I165*H165,2)</f>
        <v>0</v>
      </c>
      <c r="BL165" s="17" t="s">
        <v>154</v>
      </c>
      <c r="BM165" s="157" t="s">
        <v>1342</v>
      </c>
    </row>
    <row r="166" spans="1:65" s="13" customFormat="1" ht="10.199999999999999">
      <c r="B166" s="159"/>
      <c r="D166" s="160" t="s">
        <v>156</v>
      </c>
      <c r="E166" s="161" t="s">
        <v>1</v>
      </c>
      <c r="F166" s="162" t="s">
        <v>1336</v>
      </c>
      <c r="H166" s="163">
        <v>135.6</v>
      </c>
      <c r="I166" s="164"/>
      <c r="L166" s="159"/>
      <c r="M166" s="165"/>
      <c r="N166" s="166"/>
      <c r="O166" s="166"/>
      <c r="P166" s="166"/>
      <c r="Q166" s="166"/>
      <c r="R166" s="166"/>
      <c r="S166" s="166"/>
      <c r="T166" s="167"/>
      <c r="AT166" s="161" t="s">
        <v>156</v>
      </c>
      <c r="AU166" s="161" t="s">
        <v>83</v>
      </c>
      <c r="AV166" s="13" t="s">
        <v>83</v>
      </c>
      <c r="AW166" s="13" t="s">
        <v>31</v>
      </c>
      <c r="AX166" s="13" t="s">
        <v>81</v>
      </c>
      <c r="AY166" s="161" t="s">
        <v>148</v>
      </c>
    </row>
    <row r="167" spans="1:65" s="2" customFormat="1" ht="16.5" customHeight="1">
      <c r="A167" s="32"/>
      <c r="B167" s="144"/>
      <c r="C167" s="176" t="s">
        <v>241</v>
      </c>
      <c r="D167" s="176" t="s">
        <v>267</v>
      </c>
      <c r="E167" s="177" t="s">
        <v>630</v>
      </c>
      <c r="F167" s="178" t="s">
        <v>631</v>
      </c>
      <c r="G167" s="179" t="s">
        <v>257</v>
      </c>
      <c r="H167" s="180">
        <v>244.08</v>
      </c>
      <c r="I167" s="181"/>
      <c r="J167" s="182">
        <f>ROUND(I167*H167,2)</f>
        <v>0</v>
      </c>
      <c r="K167" s="183"/>
      <c r="L167" s="184"/>
      <c r="M167" s="185" t="s">
        <v>1</v>
      </c>
      <c r="N167" s="186" t="s">
        <v>38</v>
      </c>
      <c r="O167" s="58"/>
      <c r="P167" s="155">
        <f>O167*H167</f>
        <v>0</v>
      </c>
      <c r="Q167" s="155">
        <v>1</v>
      </c>
      <c r="R167" s="155">
        <f>Q167*H167</f>
        <v>244.08</v>
      </c>
      <c r="S167" s="155">
        <v>0</v>
      </c>
      <c r="T167" s="156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7" t="s">
        <v>230</v>
      </c>
      <c r="AT167" s="157" t="s">
        <v>267</v>
      </c>
      <c r="AU167" s="157" t="s">
        <v>83</v>
      </c>
      <c r="AY167" s="17" t="s">
        <v>148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7" t="s">
        <v>81</v>
      </c>
      <c r="BK167" s="158">
        <f>ROUND(I167*H167,2)</f>
        <v>0</v>
      </c>
      <c r="BL167" s="17" t="s">
        <v>154</v>
      </c>
      <c r="BM167" s="157" t="s">
        <v>1343</v>
      </c>
    </row>
    <row r="168" spans="1:65" s="13" customFormat="1" ht="10.199999999999999">
      <c r="B168" s="159"/>
      <c r="D168" s="160" t="s">
        <v>156</v>
      </c>
      <c r="F168" s="162" t="s">
        <v>1344</v>
      </c>
      <c r="H168" s="163">
        <v>244.08</v>
      </c>
      <c r="I168" s="164"/>
      <c r="L168" s="159"/>
      <c r="M168" s="165"/>
      <c r="N168" s="166"/>
      <c r="O168" s="166"/>
      <c r="P168" s="166"/>
      <c r="Q168" s="166"/>
      <c r="R168" s="166"/>
      <c r="S168" s="166"/>
      <c r="T168" s="167"/>
      <c r="AT168" s="161" t="s">
        <v>156</v>
      </c>
      <c r="AU168" s="161" t="s">
        <v>83</v>
      </c>
      <c r="AV168" s="13" t="s">
        <v>83</v>
      </c>
      <c r="AW168" s="13" t="s">
        <v>3</v>
      </c>
      <c r="AX168" s="13" t="s">
        <v>81</v>
      </c>
      <c r="AY168" s="161" t="s">
        <v>148</v>
      </c>
    </row>
    <row r="169" spans="1:65" s="2" customFormat="1" ht="16.5" customHeight="1">
      <c r="A169" s="32"/>
      <c r="B169" s="144"/>
      <c r="C169" s="145" t="s">
        <v>246</v>
      </c>
      <c r="D169" s="145" t="s">
        <v>150</v>
      </c>
      <c r="E169" s="146" t="s">
        <v>251</v>
      </c>
      <c r="F169" s="147" t="s">
        <v>252</v>
      </c>
      <c r="G169" s="148" t="s">
        <v>165</v>
      </c>
      <c r="H169" s="149">
        <v>172.46</v>
      </c>
      <c r="I169" s="150"/>
      <c r="J169" s="151">
        <f>ROUND(I169*H169,2)</f>
        <v>0</v>
      </c>
      <c r="K169" s="152"/>
      <c r="L169" s="33"/>
      <c r="M169" s="153" t="s">
        <v>1</v>
      </c>
      <c r="N169" s="154" t="s">
        <v>38</v>
      </c>
      <c r="O169" s="58"/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7" t="s">
        <v>154</v>
      </c>
      <c r="AT169" s="157" t="s">
        <v>150</v>
      </c>
      <c r="AU169" s="157" t="s">
        <v>83</v>
      </c>
      <c r="AY169" s="17" t="s">
        <v>148</v>
      </c>
      <c r="BE169" s="158">
        <f>IF(N169="základní",J169,0)</f>
        <v>0</v>
      </c>
      <c r="BF169" s="158">
        <f>IF(N169="snížená",J169,0)</f>
        <v>0</v>
      </c>
      <c r="BG169" s="158">
        <f>IF(N169="zákl. přenesená",J169,0)</f>
        <v>0</v>
      </c>
      <c r="BH169" s="158">
        <f>IF(N169="sníž. přenesená",J169,0)</f>
        <v>0</v>
      </c>
      <c r="BI169" s="158">
        <f>IF(N169="nulová",J169,0)</f>
        <v>0</v>
      </c>
      <c r="BJ169" s="17" t="s">
        <v>81</v>
      </c>
      <c r="BK169" s="158">
        <f>ROUND(I169*H169,2)</f>
        <v>0</v>
      </c>
      <c r="BL169" s="17" t="s">
        <v>154</v>
      </c>
      <c r="BM169" s="157" t="s">
        <v>1345</v>
      </c>
    </row>
    <row r="170" spans="1:65" s="2" customFormat="1" ht="33" customHeight="1">
      <c r="A170" s="32"/>
      <c r="B170" s="144"/>
      <c r="C170" s="145" t="s">
        <v>250</v>
      </c>
      <c r="D170" s="145" t="s">
        <v>150</v>
      </c>
      <c r="E170" s="146" t="s">
        <v>255</v>
      </c>
      <c r="F170" s="147" t="s">
        <v>256</v>
      </c>
      <c r="G170" s="148" t="s">
        <v>257</v>
      </c>
      <c r="H170" s="149">
        <v>310.428</v>
      </c>
      <c r="I170" s="150"/>
      <c r="J170" s="151">
        <f>ROUND(I170*H170,2)</f>
        <v>0</v>
      </c>
      <c r="K170" s="152"/>
      <c r="L170" s="33"/>
      <c r="M170" s="153" t="s">
        <v>1</v>
      </c>
      <c r="N170" s="154" t="s">
        <v>38</v>
      </c>
      <c r="O170" s="58"/>
      <c r="P170" s="155">
        <f>O170*H170</f>
        <v>0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154</v>
      </c>
      <c r="AT170" s="157" t="s">
        <v>150</v>
      </c>
      <c r="AU170" s="157" t="s">
        <v>83</v>
      </c>
      <c r="AY170" s="17" t="s">
        <v>148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154</v>
      </c>
      <c r="BM170" s="157" t="s">
        <v>1346</v>
      </c>
    </row>
    <row r="171" spans="1:65" s="13" customFormat="1" ht="10.199999999999999">
      <c r="B171" s="159"/>
      <c r="D171" s="160" t="s">
        <v>156</v>
      </c>
      <c r="F171" s="162" t="s">
        <v>1347</v>
      </c>
      <c r="H171" s="163">
        <v>310.428</v>
      </c>
      <c r="I171" s="164"/>
      <c r="L171" s="159"/>
      <c r="M171" s="165"/>
      <c r="N171" s="166"/>
      <c r="O171" s="166"/>
      <c r="P171" s="166"/>
      <c r="Q171" s="166"/>
      <c r="R171" s="166"/>
      <c r="S171" s="166"/>
      <c r="T171" s="167"/>
      <c r="AT171" s="161" t="s">
        <v>156</v>
      </c>
      <c r="AU171" s="161" t="s">
        <v>83</v>
      </c>
      <c r="AV171" s="13" t="s">
        <v>83</v>
      </c>
      <c r="AW171" s="13" t="s">
        <v>3</v>
      </c>
      <c r="AX171" s="13" t="s">
        <v>81</v>
      </c>
      <c r="AY171" s="161" t="s">
        <v>148</v>
      </c>
    </row>
    <row r="172" spans="1:65" s="2" customFormat="1" ht="24.15" customHeight="1">
      <c r="A172" s="32"/>
      <c r="B172" s="144"/>
      <c r="C172" s="145" t="s">
        <v>254</v>
      </c>
      <c r="D172" s="145" t="s">
        <v>150</v>
      </c>
      <c r="E172" s="146" t="s">
        <v>289</v>
      </c>
      <c r="F172" s="147" t="s">
        <v>290</v>
      </c>
      <c r="G172" s="148" t="s">
        <v>165</v>
      </c>
      <c r="H172" s="149">
        <v>1.21</v>
      </c>
      <c r="I172" s="150"/>
      <c r="J172" s="151">
        <f>ROUND(I172*H172,2)</f>
        <v>0</v>
      </c>
      <c r="K172" s="152"/>
      <c r="L172" s="33"/>
      <c r="M172" s="153" t="s">
        <v>1</v>
      </c>
      <c r="N172" s="154" t="s">
        <v>38</v>
      </c>
      <c r="O172" s="58"/>
      <c r="P172" s="155">
        <f>O172*H172</f>
        <v>0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7" t="s">
        <v>154</v>
      </c>
      <c r="AT172" s="157" t="s">
        <v>150</v>
      </c>
      <c r="AU172" s="157" t="s">
        <v>83</v>
      </c>
      <c r="AY172" s="17" t="s">
        <v>148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7" t="s">
        <v>81</v>
      </c>
      <c r="BK172" s="158">
        <f>ROUND(I172*H172,2)</f>
        <v>0</v>
      </c>
      <c r="BL172" s="17" t="s">
        <v>154</v>
      </c>
      <c r="BM172" s="157" t="s">
        <v>1348</v>
      </c>
    </row>
    <row r="173" spans="1:65" s="13" customFormat="1" ht="10.199999999999999">
      <c r="B173" s="159"/>
      <c r="D173" s="160" t="s">
        <v>156</v>
      </c>
      <c r="E173" s="161" t="s">
        <v>1</v>
      </c>
      <c r="F173" s="162" t="s">
        <v>1337</v>
      </c>
      <c r="H173" s="163">
        <v>1.6703999999999999</v>
      </c>
      <c r="I173" s="164"/>
      <c r="L173" s="159"/>
      <c r="M173" s="165"/>
      <c r="N173" s="166"/>
      <c r="O173" s="166"/>
      <c r="P173" s="166"/>
      <c r="Q173" s="166"/>
      <c r="R173" s="166"/>
      <c r="S173" s="166"/>
      <c r="T173" s="167"/>
      <c r="AT173" s="161" t="s">
        <v>156</v>
      </c>
      <c r="AU173" s="161" t="s">
        <v>83</v>
      </c>
      <c r="AV173" s="13" t="s">
        <v>83</v>
      </c>
      <c r="AW173" s="13" t="s">
        <v>31</v>
      </c>
      <c r="AX173" s="13" t="s">
        <v>73</v>
      </c>
      <c r="AY173" s="161" t="s">
        <v>148</v>
      </c>
    </row>
    <row r="174" spans="1:65" s="15" customFormat="1" ht="10.199999999999999">
      <c r="B174" s="187"/>
      <c r="D174" s="160" t="s">
        <v>156</v>
      </c>
      <c r="E174" s="188" t="s">
        <v>1</v>
      </c>
      <c r="F174" s="189" t="s">
        <v>286</v>
      </c>
      <c r="H174" s="190">
        <v>1.6703999999999999</v>
      </c>
      <c r="I174" s="191"/>
      <c r="L174" s="187"/>
      <c r="M174" s="192"/>
      <c r="N174" s="193"/>
      <c r="O174" s="193"/>
      <c r="P174" s="193"/>
      <c r="Q174" s="193"/>
      <c r="R174" s="193"/>
      <c r="S174" s="193"/>
      <c r="T174" s="194"/>
      <c r="AT174" s="188" t="s">
        <v>156</v>
      </c>
      <c r="AU174" s="188" t="s">
        <v>83</v>
      </c>
      <c r="AV174" s="15" t="s">
        <v>162</v>
      </c>
      <c r="AW174" s="15" t="s">
        <v>31</v>
      </c>
      <c r="AX174" s="15" t="s">
        <v>73</v>
      </c>
      <c r="AY174" s="188" t="s">
        <v>148</v>
      </c>
    </row>
    <row r="175" spans="1:65" s="13" customFormat="1" ht="10.199999999999999">
      <c r="B175" s="159"/>
      <c r="D175" s="160" t="s">
        <v>156</v>
      </c>
      <c r="E175" s="161" t="s">
        <v>1</v>
      </c>
      <c r="F175" s="162" t="s">
        <v>1349</v>
      </c>
      <c r="H175" s="163">
        <v>-0.46040399999999998</v>
      </c>
      <c r="I175" s="164"/>
      <c r="L175" s="159"/>
      <c r="M175" s="165"/>
      <c r="N175" s="166"/>
      <c r="O175" s="166"/>
      <c r="P175" s="166"/>
      <c r="Q175" s="166"/>
      <c r="R175" s="166"/>
      <c r="S175" s="166"/>
      <c r="T175" s="167"/>
      <c r="AT175" s="161" t="s">
        <v>156</v>
      </c>
      <c r="AU175" s="161" t="s">
        <v>83</v>
      </c>
      <c r="AV175" s="13" t="s">
        <v>83</v>
      </c>
      <c r="AW175" s="13" t="s">
        <v>31</v>
      </c>
      <c r="AX175" s="13" t="s">
        <v>73</v>
      </c>
      <c r="AY175" s="161" t="s">
        <v>148</v>
      </c>
    </row>
    <row r="176" spans="1:65" s="15" customFormat="1" ht="10.199999999999999">
      <c r="B176" s="187"/>
      <c r="D176" s="160" t="s">
        <v>156</v>
      </c>
      <c r="E176" s="188" t="s">
        <v>1</v>
      </c>
      <c r="F176" s="189" t="s">
        <v>286</v>
      </c>
      <c r="H176" s="190">
        <v>-0.46040399999999998</v>
      </c>
      <c r="I176" s="191"/>
      <c r="L176" s="187"/>
      <c r="M176" s="192"/>
      <c r="N176" s="193"/>
      <c r="O176" s="193"/>
      <c r="P176" s="193"/>
      <c r="Q176" s="193"/>
      <c r="R176" s="193"/>
      <c r="S176" s="193"/>
      <c r="T176" s="194"/>
      <c r="AT176" s="188" t="s">
        <v>156</v>
      </c>
      <c r="AU176" s="188" t="s">
        <v>83</v>
      </c>
      <c r="AV176" s="15" t="s">
        <v>162</v>
      </c>
      <c r="AW176" s="15" t="s">
        <v>31</v>
      </c>
      <c r="AX176" s="15" t="s">
        <v>73</v>
      </c>
      <c r="AY176" s="188" t="s">
        <v>148</v>
      </c>
    </row>
    <row r="177" spans="1:65" s="14" customFormat="1" ht="10.199999999999999">
      <c r="B177" s="168"/>
      <c r="D177" s="160" t="s">
        <v>156</v>
      </c>
      <c r="E177" s="169" t="s">
        <v>1</v>
      </c>
      <c r="F177" s="170" t="s">
        <v>182</v>
      </c>
      <c r="H177" s="171">
        <v>1.2099959999999998</v>
      </c>
      <c r="I177" s="172"/>
      <c r="L177" s="168"/>
      <c r="M177" s="173"/>
      <c r="N177" s="174"/>
      <c r="O177" s="174"/>
      <c r="P177" s="174"/>
      <c r="Q177" s="174"/>
      <c r="R177" s="174"/>
      <c r="S177" s="174"/>
      <c r="T177" s="175"/>
      <c r="AT177" s="169" t="s">
        <v>156</v>
      </c>
      <c r="AU177" s="169" t="s">
        <v>83</v>
      </c>
      <c r="AV177" s="14" t="s">
        <v>154</v>
      </c>
      <c r="AW177" s="14" t="s">
        <v>31</v>
      </c>
      <c r="AX177" s="14" t="s">
        <v>81</v>
      </c>
      <c r="AY177" s="169" t="s">
        <v>148</v>
      </c>
    </row>
    <row r="178" spans="1:65" s="2" customFormat="1" ht="16.5" customHeight="1">
      <c r="A178" s="32"/>
      <c r="B178" s="144"/>
      <c r="C178" s="176" t="s">
        <v>260</v>
      </c>
      <c r="D178" s="176" t="s">
        <v>267</v>
      </c>
      <c r="E178" s="177" t="s">
        <v>295</v>
      </c>
      <c r="F178" s="178" t="s">
        <v>296</v>
      </c>
      <c r="G178" s="179" t="s">
        <v>257</v>
      </c>
      <c r="H178" s="180">
        <v>2.42</v>
      </c>
      <c r="I178" s="181"/>
      <c r="J178" s="182">
        <f>ROUND(I178*H178,2)</f>
        <v>0</v>
      </c>
      <c r="K178" s="183"/>
      <c r="L178" s="184"/>
      <c r="M178" s="185" t="s">
        <v>1</v>
      </c>
      <c r="N178" s="186" t="s">
        <v>38</v>
      </c>
      <c r="O178" s="58"/>
      <c r="P178" s="155">
        <f>O178*H178</f>
        <v>0</v>
      </c>
      <c r="Q178" s="155">
        <v>1</v>
      </c>
      <c r="R178" s="155">
        <f>Q178*H178</f>
        <v>2.42</v>
      </c>
      <c r="S178" s="155">
        <v>0</v>
      </c>
      <c r="T178" s="15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7" t="s">
        <v>230</v>
      </c>
      <c r="AT178" s="157" t="s">
        <v>267</v>
      </c>
      <c r="AU178" s="157" t="s">
        <v>83</v>
      </c>
      <c r="AY178" s="17" t="s">
        <v>148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7" t="s">
        <v>81</v>
      </c>
      <c r="BK178" s="158">
        <f>ROUND(I178*H178,2)</f>
        <v>0</v>
      </c>
      <c r="BL178" s="17" t="s">
        <v>154</v>
      </c>
      <c r="BM178" s="157" t="s">
        <v>1350</v>
      </c>
    </row>
    <row r="179" spans="1:65" s="13" customFormat="1" ht="10.199999999999999">
      <c r="B179" s="159"/>
      <c r="D179" s="160" t="s">
        <v>156</v>
      </c>
      <c r="F179" s="162" t="s">
        <v>1351</v>
      </c>
      <c r="H179" s="163">
        <v>2.42</v>
      </c>
      <c r="I179" s="164"/>
      <c r="L179" s="159"/>
      <c r="M179" s="165"/>
      <c r="N179" s="166"/>
      <c r="O179" s="166"/>
      <c r="P179" s="166"/>
      <c r="Q179" s="166"/>
      <c r="R179" s="166"/>
      <c r="S179" s="166"/>
      <c r="T179" s="167"/>
      <c r="AT179" s="161" t="s">
        <v>156</v>
      </c>
      <c r="AU179" s="161" t="s">
        <v>83</v>
      </c>
      <c r="AV179" s="13" t="s">
        <v>83</v>
      </c>
      <c r="AW179" s="13" t="s">
        <v>3</v>
      </c>
      <c r="AX179" s="13" t="s">
        <v>81</v>
      </c>
      <c r="AY179" s="161" t="s">
        <v>148</v>
      </c>
    </row>
    <row r="180" spans="1:65" s="2" customFormat="1" ht="24.15" customHeight="1">
      <c r="A180" s="32"/>
      <c r="B180" s="144"/>
      <c r="C180" s="145" t="s">
        <v>8</v>
      </c>
      <c r="D180" s="145" t="s">
        <v>150</v>
      </c>
      <c r="E180" s="146" t="s">
        <v>679</v>
      </c>
      <c r="F180" s="147" t="s">
        <v>680</v>
      </c>
      <c r="G180" s="148" t="s">
        <v>205</v>
      </c>
      <c r="H180" s="149">
        <v>271.2</v>
      </c>
      <c r="I180" s="150"/>
      <c r="J180" s="151">
        <f>ROUND(I180*H180,2)</f>
        <v>0</v>
      </c>
      <c r="K180" s="152"/>
      <c r="L180" s="33"/>
      <c r="M180" s="153" t="s">
        <v>1</v>
      </c>
      <c r="N180" s="154" t="s">
        <v>38</v>
      </c>
      <c r="O180" s="58"/>
      <c r="P180" s="155">
        <f>O180*H180</f>
        <v>0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7" t="s">
        <v>154</v>
      </c>
      <c r="AT180" s="157" t="s">
        <v>150</v>
      </c>
      <c r="AU180" s="157" t="s">
        <v>83</v>
      </c>
      <c r="AY180" s="17" t="s">
        <v>148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7" t="s">
        <v>81</v>
      </c>
      <c r="BK180" s="158">
        <f>ROUND(I180*H180,2)</f>
        <v>0</v>
      </c>
      <c r="BL180" s="17" t="s">
        <v>154</v>
      </c>
      <c r="BM180" s="157" t="s">
        <v>1352</v>
      </c>
    </row>
    <row r="181" spans="1:65" s="13" customFormat="1" ht="10.199999999999999">
      <c r="B181" s="159"/>
      <c r="D181" s="160" t="s">
        <v>156</v>
      </c>
      <c r="E181" s="161" t="s">
        <v>1</v>
      </c>
      <c r="F181" s="162" t="s">
        <v>1353</v>
      </c>
      <c r="H181" s="163">
        <v>126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156</v>
      </c>
      <c r="AU181" s="161" t="s">
        <v>83</v>
      </c>
      <c r="AV181" s="13" t="s">
        <v>83</v>
      </c>
      <c r="AW181" s="13" t="s">
        <v>31</v>
      </c>
      <c r="AX181" s="13" t="s">
        <v>73</v>
      </c>
      <c r="AY181" s="161" t="s">
        <v>148</v>
      </c>
    </row>
    <row r="182" spans="1:65" s="13" customFormat="1" ht="10.199999999999999">
      <c r="B182" s="159"/>
      <c r="D182" s="160" t="s">
        <v>156</v>
      </c>
      <c r="E182" s="161" t="s">
        <v>1</v>
      </c>
      <c r="F182" s="162" t="s">
        <v>1354</v>
      </c>
      <c r="H182" s="163">
        <v>12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156</v>
      </c>
      <c r="AU182" s="161" t="s">
        <v>83</v>
      </c>
      <c r="AV182" s="13" t="s">
        <v>83</v>
      </c>
      <c r="AW182" s="13" t="s">
        <v>31</v>
      </c>
      <c r="AX182" s="13" t="s">
        <v>73</v>
      </c>
      <c r="AY182" s="161" t="s">
        <v>148</v>
      </c>
    </row>
    <row r="183" spans="1:65" s="13" customFormat="1" ht="10.199999999999999">
      <c r="B183" s="159"/>
      <c r="D183" s="160" t="s">
        <v>156</v>
      </c>
      <c r="E183" s="161" t="s">
        <v>1</v>
      </c>
      <c r="F183" s="162" t="s">
        <v>1355</v>
      </c>
      <c r="H183" s="163">
        <v>4</v>
      </c>
      <c r="I183" s="164"/>
      <c r="L183" s="159"/>
      <c r="M183" s="165"/>
      <c r="N183" s="166"/>
      <c r="O183" s="166"/>
      <c r="P183" s="166"/>
      <c r="Q183" s="166"/>
      <c r="R183" s="166"/>
      <c r="S183" s="166"/>
      <c r="T183" s="167"/>
      <c r="AT183" s="161" t="s">
        <v>156</v>
      </c>
      <c r="AU183" s="161" t="s">
        <v>83</v>
      </c>
      <c r="AV183" s="13" t="s">
        <v>83</v>
      </c>
      <c r="AW183" s="13" t="s">
        <v>31</v>
      </c>
      <c r="AX183" s="13" t="s">
        <v>73</v>
      </c>
      <c r="AY183" s="161" t="s">
        <v>148</v>
      </c>
    </row>
    <row r="184" spans="1:65" s="13" customFormat="1" ht="10.199999999999999">
      <c r="B184" s="159"/>
      <c r="D184" s="160" t="s">
        <v>156</v>
      </c>
      <c r="E184" s="161" t="s">
        <v>1</v>
      </c>
      <c r="F184" s="162" t="s">
        <v>1356</v>
      </c>
      <c r="H184" s="163">
        <v>62</v>
      </c>
      <c r="I184" s="164"/>
      <c r="L184" s="159"/>
      <c r="M184" s="165"/>
      <c r="N184" s="166"/>
      <c r="O184" s="166"/>
      <c r="P184" s="166"/>
      <c r="Q184" s="166"/>
      <c r="R184" s="166"/>
      <c r="S184" s="166"/>
      <c r="T184" s="167"/>
      <c r="AT184" s="161" t="s">
        <v>156</v>
      </c>
      <c r="AU184" s="161" t="s">
        <v>83</v>
      </c>
      <c r="AV184" s="13" t="s">
        <v>83</v>
      </c>
      <c r="AW184" s="13" t="s">
        <v>31</v>
      </c>
      <c r="AX184" s="13" t="s">
        <v>73</v>
      </c>
      <c r="AY184" s="161" t="s">
        <v>148</v>
      </c>
    </row>
    <row r="185" spans="1:65" s="13" customFormat="1" ht="10.199999999999999">
      <c r="B185" s="159"/>
      <c r="D185" s="160" t="s">
        <v>156</v>
      </c>
      <c r="E185" s="161" t="s">
        <v>1</v>
      </c>
      <c r="F185" s="162" t="s">
        <v>1357</v>
      </c>
      <c r="H185" s="163">
        <v>67.2</v>
      </c>
      <c r="I185" s="164"/>
      <c r="L185" s="159"/>
      <c r="M185" s="165"/>
      <c r="N185" s="166"/>
      <c r="O185" s="166"/>
      <c r="P185" s="166"/>
      <c r="Q185" s="166"/>
      <c r="R185" s="166"/>
      <c r="S185" s="166"/>
      <c r="T185" s="167"/>
      <c r="AT185" s="161" t="s">
        <v>156</v>
      </c>
      <c r="AU185" s="161" t="s">
        <v>83</v>
      </c>
      <c r="AV185" s="13" t="s">
        <v>83</v>
      </c>
      <c r="AW185" s="13" t="s">
        <v>31</v>
      </c>
      <c r="AX185" s="13" t="s">
        <v>73</v>
      </c>
      <c r="AY185" s="161" t="s">
        <v>148</v>
      </c>
    </row>
    <row r="186" spans="1:65" s="14" customFormat="1" ht="10.199999999999999">
      <c r="B186" s="168"/>
      <c r="D186" s="160" t="s">
        <v>156</v>
      </c>
      <c r="E186" s="169" t="s">
        <v>1</v>
      </c>
      <c r="F186" s="170" t="s">
        <v>182</v>
      </c>
      <c r="H186" s="171">
        <v>271.2</v>
      </c>
      <c r="I186" s="172"/>
      <c r="L186" s="168"/>
      <c r="M186" s="173"/>
      <c r="N186" s="174"/>
      <c r="O186" s="174"/>
      <c r="P186" s="174"/>
      <c r="Q186" s="174"/>
      <c r="R186" s="174"/>
      <c r="S186" s="174"/>
      <c r="T186" s="175"/>
      <c r="AT186" s="169" t="s">
        <v>156</v>
      </c>
      <c r="AU186" s="169" t="s">
        <v>83</v>
      </c>
      <c r="AV186" s="14" t="s">
        <v>154</v>
      </c>
      <c r="AW186" s="14" t="s">
        <v>31</v>
      </c>
      <c r="AX186" s="14" t="s">
        <v>81</v>
      </c>
      <c r="AY186" s="169" t="s">
        <v>148</v>
      </c>
    </row>
    <row r="187" spans="1:65" s="12" customFormat="1" ht="22.8" customHeight="1">
      <c r="B187" s="131"/>
      <c r="D187" s="132" t="s">
        <v>72</v>
      </c>
      <c r="E187" s="142" t="s">
        <v>154</v>
      </c>
      <c r="F187" s="142" t="s">
        <v>299</v>
      </c>
      <c r="I187" s="134"/>
      <c r="J187" s="143">
        <f>BK187</f>
        <v>0</v>
      </c>
      <c r="L187" s="131"/>
      <c r="M187" s="136"/>
      <c r="N187" s="137"/>
      <c r="O187" s="137"/>
      <c r="P187" s="138">
        <f>SUM(P188:P189)</f>
        <v>0</v>
      </c>
      <c r="Q187" s="137"/>
      <c r="R187" s="138">
        <f>SUM(R188:R189)</f>
        <v>0.27227087999999999</v>
      </c>
      <c r="S187" s="137"/>
      <c r="T187" s="139">
        <f>SUM(T188:T189)</f>
        <v>0</v>
      </c>
      <c r="AR187" s="132" t="s">
        <v>81</v>
      </c>
      <c r="AT187" s="140" t="s">
        <v>72</v>
      </c>
      <c r="AU187" s="140" t="s">
        <v>81</v>
      </c>
      <c r="AY187" s="132" t="s">
        <v>148</v>
      </c>
      <c r="BK187" s="141">
        <f>SUM(BK188:BK189)</f>
        <v>0</v>
      </c>
    </row>
    <row r="188" spans="1:65" s="2" customFormat="1" ht="16.5" customHeight="1">
      <c r="A188" s="32"/>
      <c r="B188" s="144"/>
      <c r="C188" s="145" t="s">
        <v>288</v>
      </c>
      <c r="D188" s="145" t="s">
        <v>150</v>
      </c>
      <c r="E188" s="146" t="s">
        <v>707</v>
      </c>
      <c r="F188" s="147" t="s">
        <v>708</v>
      </c>
      <c r="G188" s="148" t="s">
        <v>165</v>
      </c>
      <c r="H188" s="149">
        <v>0.14399999999999999</v>
      </c>
      <c r="I188" s="150"/>
      <c r="J188" s="151">
        <f>ROUND(I188*H188,2)</f>
        <v>0</v>
      </c>
      <c r="K188" s="152"/>
      <c r="L188" s="33"/>
      <c r="M188" s="153" t="s">
        <v>1</v>
      </c>
      <c r="N188" s="154" t="s">
        <v>38</v>
      </c>
      <c r="O188" s="58"/>
      <c r="P188" s="155">
        <f>O188*H188</f>
        <v>0</v>
      </c>
      <c r="Q188" s="155">
        <v>1.8907700000000001</v>
      </c>
      <c r="R188" s="155">
        <f>Q188*H188</f>
        <v>0.27227087999999999</v>
      </c>
      <c r="S188" s="155">
        <v>0</v>
      </c>
      <c r="T188" s="15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7" t="s">
        <v>154</v>
      </c>
      <c r="AT188" s="157" t="s">
        <v>150</v>
      </c>
      <c r="AU188" s="157" t="s">
        <v>83</v>
      </c>
      <c r="AY188" s="17" t="s">
        <v>148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7" t="s">
        <v>81</v>
      </c>
      <c r="BK188" s="158">
        <f>ROUND(I188*H188,2)</f>
        <v>0</v>
      </c>
      <c r="BL188" s="17" t="s">
        <v>154</v>
      </c>
      <c r="BM188" s="157" t="s">
        <v>1358</v>
      </c>
    </row>
    <row r="189" spans="1:65" s="13" customFormat="1" ht="10.199999999999999">
      <c r="B189" s="159"/>
      <c r="D189" s="160" t="s">
        <v>156</v>
      </c>
      <c r="E189" s="161" t="s">
        <v>1</v>
      </c>
      <c r="F189" s="162" t="s">
        <v>1359</v>
      </c>
      <c r="H189" s="163">
        <v>0.14399999999999999</v>
      </c>
      <c r="I189" s="164"/>
      <c r="L189" s="159"/>
      <c r="M189" s="165"/>
      <c r="N189" s="166"/>
      <c r="O189" s="166"/>
      <c r="P189" s="166"/>
      <c r="Q189" s="166"/>
      <c r="R189" s="166"/>
      <c r="S189" s="166"/>
      <c r="T189" s="167"/>
      <c r="AT189" s="161" t="s">
        <v>156</v>
      </c>
      <c r="AU189" s="161" t="s">
        <v>83</v>
      </c>
      <c r="AV189" s="13" t="s">
        <v>83</v>
      </c>
      <c r="AW189" s="13" t="s">
        <v>31</v>
      </c>
      <c r="AX189" s="13" t="s">
        <v>81</v>
      </c>
      <c r="AY189" s="161" t="s">
        <v>148</v>
      </c>
    </row>
    <row r="190" spans="1:65" s="12" customFormat="1" ht="22.8" customHeight="1">
      <c r="B190" s="131"/>
      <c r="D190" s="132" t="s">
        <v>72</v>
      </c>
      <c r="E190" s="142" t="s">
        <v>202</v>
      </c>
      <c r="F190" s="142" t="s">
        <v>711</v>
      </c>
      <c r="I190" s="134"/>
      <c r="J190" s="143">
        <f>BK190</f>
        <v>0</v>
      </c>
      <c r="L190" s="131"/>
      <c r="M190" s="136"/>
      <c r="N190" s="137"/>
      <c r="O190" s="137"/>
      <c r="P190" s="138">
        <f>SUM(P191:P233)</f>
        <v>0</v>
      </c>
      <c r="Q190" s="137"/>
      <c r="R190" s="138">
        <f>SUM(R191:R233)</f>
        <v>280.87829599999998</v>
      </c>
      <c r="S190" s="137"/>
      <c r="T190" s="139">
        <f>SUM(T191:T233)</f>
        <v>0</v>
      </c>
      <c r="AR190" s="132" t="s">
        <v>81</v>
      </c>
      <c r="AT190" s="140" t="s">
        <v>72</v>
      </c>
      <c r="AU190" s="140" t="s">
        <v>81</v>
      </c>
      <c r="AY190" s="132" t="s">
        <v>148</v>
      </c>
      <c r="BK190" s="141">
        <f>SUM(BK191:BK233)</f>
        <v>0</v>
      </c>
    </row>
    <row r="191" spans="1:65" s="2" customFormat="1" ht="16.5" customHeight="1">
      <c r="A191" s="32"/>
      <c r="B191" s="144"/>
      <c r="C191" s="145" t="s">
        <v>294</v>
      </c>
      <c r="D191" s="145" t="s">
        <v>150</v>
      </c>
      <c r="E191" s="146" t="s">
        <v>717</v>
      </c>
      <c r="F191" s="147" t="s">
        <v>718</v>
      </c>
      <c r="G191" s="148" t="s">
        <v>205</v>
      </c>
      <c r="H191" s="149">
        <v>271.2</v>
      </c>
      <c r="I191" s="150"/>
      <c r="J191" s="151">
        <f>ROUND(I191*H191,2)</f>
        <v>0</v>
      </c>
      <c r="K191" s="152"/>
      <c r="L191" s="33"/>
      <c r="M191" s="153" t="s">
        <v>1</v>
      </c>
      <c r="N191" s="154" t="s">
        <v>38</v>
      </c>
      <c r="O191" s="58"/>
      <c r="P191" s="155">
        <f>O191*H191</f>
        <v>0</v>
      </c>
      <c r="Q191" s="155">
        <v>0.46</v>
      </c>
      <c r="R191" s="155">
        <f>Q191*H191</f>
        <v>124.752</v>
      </c>
      <c r="S191" s="155">
        <v>0</v>
      </c>
      <c r="T191" s="156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7" t="s">
        <v>154</v>
      </c>
      <c r="AT191" s="157" t="s">
        <v>150</v>
      </c>
      <c r="AU191" s="157" t="s">
        <v>83</v>
      </c>
      <c r="AY191" s="17" t="s">
        <v>148</v>
      </c>
      <c r="BE191" s="158">
        <f>IF(N191="základní",J191,0)</f>
        <v>0</v>
      </c>
      <c r="BF191" s="158">
        <f>IF(N191="snížená",J191,0)</f>
        <v>0</v>
      </c>
      <c r="BG191" s="158">
        <f>IF(N191="zákl. přenesená",J191,0)</f>
        <v>0</v>
      </c>
      <c r="BH191" s="158">
        <f>IF(N191="sníž. přenesená",J191,0)</f>
        <v>0</v>
      </c>
      <c r="BI191" s="158">
        <f>IF(N191="nulová",J191,0)</f>
        <v>0</v>
      </c>
      <c r="BJ191" s="17" t="s">
        <v>81</v>
      </c>
      <c r="BK191" s="158">
        <f>ROUND(I191*H191,2)</f>
        <v>0</v>
      </c>
      <c r="BL191" s="17" t="s">
        <v>154</v>
      </c>
      <c r="BM191" s="157" t="s">
        <v>1360</v>
      </c>
    </row>
    <row r="192" spans="1:65" s="13" customFormat="1" ht="10.199999999999999">
      <c r="B192" s="159"/>
      <c r="D192" s="160" t="s">
        <v>156</v>
      </c>
      <c r="E192" s="161" t="s">
        <v>1</v>
      </c>
      <c r="F192" s="162" t="s">
        <v>1353</v>
      </c>
      <c r="H192" s="163">
        <v>126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156</v>
      </c>
      <c r="AU192" s="161" t="s">
        <v>83</v>
      </c>
      <c r="AV192" s="13" t="s">
        <v>83</v>
      </c>
      <c r="AW192" s="13" t="s">
        <v>31</v>
      </c>
      <c r="AX192" s="13" t="s">
        <v>73</v>
      </c>
      <c r="AY192" s="161" t="s">
        <v>148</v>
      </c>
    </row>
    <row r="193" spans="1:65" s="13" customFormat="1" ht="10.199999999999999">
      <c r="B193" s="159"/>
      <c r="D193" s="160" t="s">
        <v>156</v>
      </c>
      <c r="E193" s="161" t="s">
        <v>1</v>
      </c>
      <c r="F193" s="162" t="s">
        <v>1354</v>
      </c>
      <c r="H193" s="163">
        <v>12</v>
      </c>
      <c r="I193" s="164"/>
      <c r="L193" s="159"/>
      <c r="M193" s="165"/>
      <c r="N193" s="166"/>
      <c r="O193" s="166"/>
      <c r="P193" s="166"/>
      <c r="Q193" s="166"/>
      <c r="R193" s="166"/>
      <c r="S193" s="166"/>
      <c r="T193" s="167"/>
      <c r="AT193" s="161" t="s">
        <v>156</v>
      </c>
      <c r="AU193" s="161" t="s">
        <v>83</v>
      </c>
      <c r="AV193" s="13" t="s">
        <v>83</v>
      </c>
      <c r="AW193" s="13" t="s">
        <v>31</v>
      </c>
      <c r="AX193" s="13" t="s">
        <v>73</v>
      </c>
      <c r="AY193" s="161" t="s">
        <v>148</v>
      </c>
    </row>
    <row r="194" spans="1:65" s="13" customFormat="1" ht="10.199999999999999">
      <c r="B194" s="159"/>
      <c r="D194" s="160" t="s">
        <v>156</v>
      </c>
      <c r="E194" s="161" t="s">
        <v>1</v>
      </c>
      <c r="F194" s="162" t="s">
        <v>1355</v>
      </c>
      <c r="H194" s="163">
        <v>4</v>
      </c>
      <c r="I194" s="164"/>
      <c r="L194" s="159"/>
      <c r="M194" s="165"/>
      <c r="N194" s="166"/>
      <c r="O194" s="166"/>
      <c r="P194" s="166"/>
      <c r="Q194" s="166"/>
      <c r="R194" s="166"/>
      <c r="S194" s="166"/>
      <c r="T194" s="167"/>
      <c r="AT194" s="161" t="s">
        <v>156</v>
      </c>
      <c r="AU194" s="161" t="s">
        <v>83</v>
      </c>
      <c r="AV194" s="13" t="s">
        <v>83</v>
      </c>
      <c r="AW194" s="13" t="s">
        <v>31</v>
      </c>
      <c r="AX194" s="13" t="s">
        <v>73</v>
      </c>
      <c r="AY194" s="161" t="s">
        <v>148</v>
      </c>
    </row>
    <row r="195" spans="1:65" s="13" customFormat="1" ht="10.199999999999999">
      <c r="B195" s="159"/>
      <c r="D195" s="160" t="s">
        <v>156</v>
      </c>
      <c r="E195" s="161" t="s">
        <v>1</v>
      </c>
      <c r="F195" s="162" t="s">
        <v>1356</v>
      </c>
      <c r="H195" s="163">
        <v>62</v>
      </c>
      <c r="I195" s="164"/>
      <c r="L195" s="159"/>
      <c r="M195" s="165"/>
      <c r="N195" s="166"/>
      <c r="O195" s="166"/>
      <c r="P195" s="166"/>
      <c r="Q195" s="166"/>
      <c r="R195" s="166"/>
      <c r="S195" s="166"/>
      <c r="T195" s="167"/>
      <c r="AT195" s="161" t="s">
        <v>156</v>
      </c>
      <c r="AU195" s="161" t="s">
        <v>83</v>
      </c>
      <c r="AV195" s="13" t="s">
        <v>83</v>
      </c>
      <c r="AW195" s="13" t="s">
        <v>31</v>
      </c>
      <c r="AX195" s="13" t="s">
        <v>73</v>
      </c>
      <c r="AY195" s="161" t="s">
        <v>148</v>
      </c>
    </row>
    <row r="196" spans="1:65" s="13" customFormat="1" ht="10.199999999999999">
      <c r="B196" s="159"/>
      <c r="D196" s="160" t="s">
        <v>156</v>
      </c>
      <c r="E196" s="161" t="s">
        <v>1</v>
      </c>
      <c r="F196" s="162" t="s">
        <v>1357</v>
      </c>
      <c r="H196" s="163">
        <v>67.2</v>
      </c>
      <c r="I196" s="164"/>
      <c r="L196" s="159"/>
      <c r="M196" s="165"/>
      <c r="N196" s="166"/>
      <c r="O196" s="166"/>
      <c r="P196" s="166"/>
      <c r="Q196" s="166"/>
      <c r="R196" s="166"/>
      <c r="S196" s="166"/>
      <c r="T196" s="167"/>
      <c r="AT196" s="161" t="s">
        <v>156</v>
      </c>
      <c r="AU196" s="161" t="s">
        <v>83</v>
      </c>
      <c r="AV196" s="13" t="s">
        <v>83</v>
      </c>
      <c r="AW196" s="13" t="s">
        <v>31</v>
      </c>
      <c r="AX196" s="13" t="s">
        <v>73</v>
      </c>
      <c r="AY196" s="161" t="s">
        <v>148</v>
      </c>
    </row>
    <row r="197" spans="1:65" s="14" customFormat="1" ht="10.199999999999999">
      <c r="B197" s="168"/>
      <c r="D197" s="160" t="s">
        <v>156</v>
      </c>
      <c r="E197" s="169" t="s">
        <v>1</v>
      </c>
      <c r="F197" s="170" t="s">
        <v>182</v>
      </c>
      <c r="H197" s="171">
        <v>271.2</v>
      </c>
      <c r="I197" s="172"/>
      <c r="L197" s="168"/>
      <c r="M197" s="173"/>
      <c r="N197" s="174"/>
      <c r="O197" s="174"/>
      <c r="P197" s="174"/>
      <c r="Q197" s="174"/>
      <c r="R197" s="174"/>
      <c r="S197" s="174"/>
      <c r="T197" s="175"/>
      <c r="AT197" s="169" t="s">
        <v>156</v>
      </c>
      <c r="AU197" s="169" t="s">
        <v>83</v>
      </c>
      <c r="AV197" s="14" t="s">
        <v>154</v>
      </c>
      <c r="AW197" s="14" t="s">
        <v>31</v>
      </c>
      <c r="AX197" s="14" t="s">
        <v>81</v>
      </c>
      <c r="AY197" s="169" t="s">
        <v>148</v>
      </c>
    </row>
    <row r="198" spans="1:65" s="2" customFormat="1" ht="33" customHeight="1">
      <c r="A198" s="32"/>
      <c r="B198" s="144"/>
      <c r="C198" s="145" t="s">
        <v>300</v>
      </c>
      <c r="D198" s="145" t="s">
        <v>150</v>
      </c>
      <c r="E198" s="146" t="s">
        <v>736</v>
      </c>
      <c r="F198" s="147" t="s">
        <v>737</v>
      </c>
      <c r="G198" s="148" t="s">
        <v>205</v>
      </c>
      <c r="H198" s="149">
        <v>271.2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38</v>
      </c>
      <c r="O198" s="58"/>
      <c r="P198" s="155">
        <f>O198*H198</f>
        <v>0</v>
      </c>
      <c r="Q198" s="155">
        <v>0.15826000000000001</v>
      </c>
      <c r="R198" s="155">
        <f>Q198*H198</f>
        <v>42.920112000000003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7" t="s">
        <v>154</v>
      </c>
      <c r="AT198" s="157" t="s">
        <v>150</v>
      </c>
      <c r="AU198" s="157" t="s">
        <v>83</v>
      </c>
      <c r="AY198" s="17" t="s">
        <v>148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7" t="s">
        <v>81</v>
      </c>
      <c r="BK198" s="158">
        <f>ROUND(I198*H198,2)</f>
        <v>0</v>
      </c>
      <c r="BL198" s="17" t="s">
        <v>154</v>
      </c>
      <c r="BM198" s="157" t="s">
        <v>1361</v>
      </c>
    </row>
    <row r="199" spans="1:65" s="13" customFormat="1" ht="10.199999999999999">
      <c r="B199" s="159"/>
      <c r="D199" s="160" t="s">
        <v>156</v>
      </c>
      <c r="E199" s="161" t="s">
        <v>1</v>
      </c>
      <c r="F199" s="162" t="s">
        <v>1353</v>
      </c>
      <c r="H199" s="163">
        <v>126</v>
      </c>
      <c r="I199" s="164"/>
      <c r="L199" s="159"/>
      <c r="M199" s="165"/>
      <c r="N199" s="166"/>
      <c r="O199" s="166"/>
      <c r="P199" s="166"/>
      <c r="Q199" s="166"/>
      <c r="R199" s="166"/>
      <c r="S199" s="166"/>
      <c r="T199" s="167"/>
      <c r="AT199" s="161" t="s">
        <v>156</v>
      </c>
      <c r="AU199" s="161" t="s">
        <v>83</v>
      </c>
      <c r="AV199" s="13" t="s">
        <v>83</v>
      </c>
      <c r="AW199" s="13" t="s">
        <v>31</v>
      </c>
      <c r="AX199" s="13" t="s">
        <v>73</v>
      </c>
      <c r="AY199" s="161" t="s">
        <v>148</v>
      </c>
    </row>
    <row r="200" spans="1:65" s="13" customFormat="1" ht="10.199999999999999">
      <c r="B200" s="159"/>
      <c r="D200" s="160" t="s">
        <v>156</v>
      </c>
      <c r="E200" s="161" t="s">
        <v>1</v>
      </c>
      <c r="F200" s="162" t="s">
        <v>1354</v>
      </c>
      <c r="H200" s="163">
        <v>12</v>
      </c>
      <c r="I200" s="164"/>
      <c r="L200" s="159"/>
      <c r="M200" s="165"/>
      <c r="N200" s="166"/>
      <c r="O200" s="166"/>
      <c r="P200" s="166"/>
      <c r="Q200" s="166"/>
      <c r="R200" s="166"/>
      <c r="S200" s="166"/>
      <c r="T200" s="167"/>
      <c r="AT200" s="161" t="s">
        <v>156</v>
      </c>
      <c r="AU200" s="161" t="s">
        <v>83</v>
      </c>
      <c r="AV200" s="13" t="s">
        <v>83</v>
      </c>
      <c r="AW200" s="13" t="s">
        <v>31</v>
      </c>
      <c r="AX200" s="13" t="s">
        <v>73</v>
      </c>
      <c r="AY200" s="161" t="s">
        <v>148</v>
      </c>
    </row>
    <row r="201" spans="1:65" s="13" customFormat="1" ht="10.199999999999999">
      <c r="B201" s="159"/>
      <c r="D201" s="160" t="s">
        <v>156</v>
      </c>
      <c r="E201" s="161" t="s">
        <v>1</v>
      </c>
      <c r="F201" s="162" t="s">
        <v>1355</v>
      </c>
      <c r="H201" s="163">
        <v>4</v>
      </c>
      <c r="I201" s="164"/>
      <c r="L201" s="159"/>
      <c r="M201" s="165"/>
      <c r="N201" s="166"/>
      <c r="O201" s="166"/>
      <c r="P201" s="166"/>
      <c r="Q201" s="166"/>
      <c r="R201" s="166"/>
      <c r="S201" s="166"/>
      <c r="T201" s="167"/>
      <c r="AT201" s="161" t="s">
        <v>156</v>
      </c>
      <c r="AU201" s="161" t="s">
        <v>83</v>
      </c>
      <c r="AV201" s="13" t="s">
        <v>83</v>
      </c>
      <c r="AW201" s="13" t="s">
        <v>31</v>
      </c>
      <c r="AX201" s="13" t="s">
        <v>73</v>
      </c>
      <c r="AY201" s="161" t="s">
        <v>148</v>
      </c>
    </row>
    <row r="202" spans="1:65" s="13" customFormat="1" ht="10.199999999999999">
      <c r="B202" s="159"/>
      <c r="D202" s="160" t="s">
        <v>156</v>
      </c>
      <c r="E202" s="161" t="s">
        <v>1</v>
      </c>
      <c r="F202" s="162" t="s">
        <v>1356</v>
      </c>
      <c r="H202" s="163">
        <v>62</v>
      </c>
      <c r="I202" s="164"/>
      <c r="L202" s="159"/>
      <c r="M202" s="165"/>
      <c r="N202" s="166"/>
      <c r="O202" s="166"/>
      <c r="P202" s="166"/>
      <c r="Q202" s="166"/>
      <c r="R202" s="166"/>
      <c r="S202" s="166"/>
      <c r="T202" s="167"/>
      <c r="AT202" s="161" t="s">
        <v>156</v>
      </c>
      <c r="AU202" s="161" t="s">
        <v>83</v>
      </c>
      <c r="AV202" s="13" t="s">
        <v>83</v>
      </c>
      <c r="AW202" s="13" t="s">
        <v>31</v>
      </c>
      <c r="AX202" s="13" t="s">
        <v>73</v>
      </c>
      <c r="AY202" s="161" t="s">
        <v>148</v>
      </c>
    </row>
    <row r="203" spans="1:65" s="13" customFormat="1" ht="10.199999999999999">
      <c r="B203" s="159"/>
      <c r="D203" s="160" t="s">
        <v>156</v>
      </c>
      <c r="E203" s="161" t="s">
        <v>1</v>
      </c>
      <c r="F203" s="162" t="s">
        <v>1357</v>
      </c>
      <c r="H203" s="163">
        <v>67.2</v>
      </c>
      <c r="I203" s="164"/>
      <c r="L203" s="159"/>
      <c r="M203" s="165"/>
      <c r="N203" s="166"/>
      <c r="O203" s="166"/>
      <c r="P203" s="166"/>
      <c r="Q203" s="166"/>
      <c r="R203" s="166"/>
      <c r="S203" s="166"/>
      <c r="T203" s="167"/>
      <c r="AT203" s="161" t="s">
        <v>156</v>
      </c>
      <c r="AU203" s="161" t="s">
        <v>83</v>
      </c>
      <c r="AV203" s="13" t="s">
        <v>83</v>
      </c>
      <c r="AW203" s="13" t="s">
        <v>31</v>
      </c>
      <c r="AX203" s="13" t="s">
        <v>73</v>
      </c>
      <c r="AY203" s="161" t="s">
        <v>148</v>
      </c>
    </row>
    <row r="204" spans="1:65" s="14" customFormat="1" ht="10.199999999999999">
      <c r="B204" s="168"/>
      <c r="D204" s="160" t="s">
        <v>156</v>
      </c>
      <c r="E204" s="169" t="s">
        <v>1</v>
      </c>
      <c r="F204" s="170" t="s">
        <v>182</v>
      </c>
      <c r="H204" s="171">
        <v>271.2</v>
      </c>
      <c r="I204" s="172"/>
      <c r="L204" s="168"/>
      <c r="M204" s="173"/>
      <c r="N204" s="174"/>
      <c r="O204" s="174"/>
      <c r="P204" s="174"/>
      <c r="Q204" s="174"/>
      <c r="R204" s="174"/>
      <c r="S204" s="174"/>
      <c r="T204" s="175"/>
      <c r="AT204" s="169" t="s">
        <v>156</v>
      </c>
      <c r="AU204" s="169" t="s">
        <v>83</v>
      </c>
      <c r="AV204" s="14" t="s">
        <v>154</v>
      </c>
      <c r="AW204" s="14" t="s">
        <v>31</v>
      </c>
      <c r="AX204" s="14" t="s">
        <v>81</v>
      </c>
      <c r="AY204" s="169" t="s">
        <v>148</v>
      </c>
    </row>
    <row r="205" spans="1:65" s="2" customFormat="1" ht="24.15" customHeight="1">
      <c r="A205" s="32"/>
      <c r="B205" s="144"/>
      <c r="C205" s="145" t="s">
        <v>306</v>
      </c>
      <c r="D205" s="145" t="s">
        <v>150</v>
      </c>
      <c r="E205" s="146" t="s">
        <v>747</v>
      </c>
      <c r="F205" s="147" t="s">
        <v>748</v>
      </c>
      <c r="G205" s="148" t="s">
        <v>205</v>
      </c>
      <c r="H205" s="149">
        <v>271.2</v>
      </c>
      <c r="I205" s="150"/>
      <c r="J205" s="151">
        <f>ROUND(I205*H205,2)</f>
        <v>0</v>
      </c>
      <c r="K205" s="152"/>
      <c r="L205" s="33"/>
      <c r="M205" s="153" t="s">
        <v>1</v>
      </c>
      <c r="N205" s="154" t="s">
        <v>38</v>
      </c>
      <c r="O205" s="58"/>
      <c r="P205" s="155">
        <f>O205*H205</f>
        <v>0</v>
      </c>
      <c r="Q205" s="155">
        <v>0.30651</v>
      </c>
      <c r="R205" s="155">
        <f>Q205*H205</f>
        <v>83.125512000000001</v>
      </c>
      <c r="S205" s="155">
        <v>0</v>
      </c>
      <c r="T205" s="15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154</v>
      </c>
      <c r="AT205" s="157" t="s">
        <v>150</v>
      </c>
      <c r="AU205" s="157" t="s">
        <v>83</v>
      </c>
      <c r="AY205" s="17" t="s">
        <v>148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7" t="s">
        <v>81</v>
      </c>
      <c r="BK205" s="158">
        <f>ROUND(I205*H205,2)</f>
        <v>0</v>
      </c>
      <c r="BL205" s="17" t="s">
        <v>154</v>
      </c>
      <c r="BM205" s="157" t="s">
        <v>1362</v>
      </c>
    </row>
    <row r="206" spans="1:65" s="13" customFormat="1" ht="10.199999999999999">
      <c r="B206" s="159"/>
      <c r="D206" s="160" t="s">
        <v>156</v>
      </c>
      <c r="E206" s="161" t="s">
        <v>1</v>
      </c>
      <c r="F206" s="162" t="s">
        <v>1353</v>
      </c>
      <c r="H206" s="163">
        <v>126</v>
      </c>
      <c r="I206" s="164"/>
      <c r="L206" s="159"/>
      <c r="M206" s="165"/>
      <c r="N206" s="166"/>
      <c r="O206" s="166"/>
      <c r="P206" s="166"/>
      <c r="Q206" s="166"/>
      <c r="R206" s="166"/>
      <c r="S206" s="166"/>
      <c r="T206" s="167"/>
      <c r="AT206" s="161" t="s">
        <v>156</v>
      </c>
      <c r="AU206" s="161" t="s">
        <v>83</v>
      </c>
      <c r="AV206" s="13" t="s">
        <v>83</v>
      </c>
      <c r="AW206" s="13" t="s">
        <v>31</v>
      </c>
      <c r="AX206" s="13" t="s">
        <v>73</v>
      </c>
      <c r="AY206" s="161" t="s">
        <v>148</v>
      </c>
    </row>
    <row r="207" spans="1:65" s="13" customFormat="1" ht="10.199999999999999">
      <c r="B207" s="159"/>
      <c r="D207" s="160" t="s">
        <v>156</v>
      </c>
      <c r="E207" s="161" t="s">
        <v>1</v>
      </c>
      <c r="F207" s="162" t="s">
        <v>1354</v>
      </c>
      <c r="H207" s="163">
        <v>12</v>
      </c>
      <c r="I207" s="164"/>
      <c r="L207" s="159"/>
      <c r="M207" s="165"/>
      <c r="N207" s="166"/>
      <c r="O207" s="166"/>
      <c r="P207" s="166"/>
      <c r="Q207" s="166"/>
      <c r="R207" s="166"/>
      <c r="S207" s="166"/>
      <c r="T207" s="167"/>
      <c r="AT207" s="161" t="s">
        <v>156</v>
      </c>
      <c r="AU207" s="161" t="s">
        <v>83</v>
      </c>
      <c r="AV207" s="13" t="s">
        <v>83</v>
      </c>
      <c r="AW207" s="13" t="s">
        <v>31</v>
      </c>
      <c r="AX207" s="13" t="s">
        <v>73</v>
      </c>
      <c r="AY207" s="161" t="s">
        <v>148</v>
      </c>
    </row>
    <row r="208" spans="1:65" s="13" customFormat="1" ht="10.199999999999999">
      <c r="B208" s="159"/>
      <c r="D208" s="160" t="s">
        <v>156</v>
      </c>
      <c r="E208" s="161" t="s">
        <v>1</v>
      </c>
      <c r="F208" s="162" t="s">
        <v>1355</v>
      </c>
      <c r="H208" s="163">
        <v>4</v>
      </c>
      <c r="I208" s="164"/>
      <c r="L208" s="159"/>
      <c r="M208" s="165"/>
      <c r="N208" s="166"/>
      <c r="O208" s="166"/>
      <c r="P208" s="166"/>
      <c r="Q208" s="166"/>
      <c r="R208" s="166"/>
      <c r="S208" s="166"/>
      <c r="T208" s="167"/>
      <c r="AT208" s="161" t="s">
        <v>156</v>
      </c>
      <c r="AU208" s="161" t="s">
        <v>83</v>
      </c>
      <c r="AV208" s="13" t="s">
        <v>83</v>
      </c>
      <c r="AW208" s="13" t="s">
        <v>31</v>
      </c>
      <c r="AX208" s="13" t="s">
        <v>73</v>
      </c>
      <c r="AY208" s="161" t="s">
        <v>148</v>
      </c>
    </row>
    <row r="209" spans="1:65" s="13" customFormat="1" ht="10.199999999999999">
      <c r="B209" s="159"/>
      <c r="D209" s="160" t="s">
        <v>156</v>
      </c>
      <c r="E209" s="161" t="s">
        <v>1</v>
      </c>
      <c r="F209" s="162" t="s">
        <v>1356</v>
      </c>
      <c r="H209" s="163">
        <v>62</v>
      </c>
      <c r="I209" s="164"/>
      <c r="L209" s="159"/>
      <c r="M209" s="165"/>
      <c r="N209" s="166"/>
      <c r="O209" s="166"/>
      <c r="P209" s="166"/>
      <c r="Q209" s="166"/>
      <c r="R209" s="166"/>
      <c r="S209" s="166"/>
      <c r="T209" s="167"/>
      <c r="AT209" s="161" t="s">
        <v>156</v>
      </c>
      <c r="AU209" s="161" t="s">
        <v>83</v>
      </c>
      <c r="AV209" s="13" t="s">
        <v>83</v>
      </c>
      <c r="AW209" s="13" t="s">
        <v>31</v>
      </c>
      <c r="AX209" s="13" t="s">
        <v>73</v>
      </c>
      <c r="AY209" s="161" t="s">
        <v>148</v>
      </c>
    </row>
    <row r="210" spans="1:65" s="13" customFormat="1" ht="10.199999999999999">
      <c r="B210" s="159"/>
      <c r="D210" s="160" t="s">
        <v>156</v>
      </c>
      <c r="E210" s="161" t="s">
        <v>1</v>
      </c>
      <c r="F210" s="162" t="s">
        <v>1357</v>
      </c>
      <c r="H210" s="163">
        <v>67.2</v>
      </c>
      <c r="I210" s="164"/>
      <c r="L210" s="159"/>
      <c r="M210" s="165"/>
      <c r="N210" s="166"/>
      <c r="O210" s="166"/>
      <c r="P210" s="166"/>
      <c r="Q210" s="166"/>
      <c r="R210" s="166"/>
      <c r="S210" s="166"/>
      <c r="T210" s="167"/>
      <c r="AT210" s="161" t="s">
        <v>156</v>
      </c>
      <c r="AU210" s="161" t="s">
        <v>83</v>
      </c>
      <c r="AV210" s="13" t="s">
        <v>83</v>
      </c>
      <c r="AW210" s="13" t="s">
        <v>31</v>
      </c>
      <c r="AX210" s="13" t="s">
        <v>73</v>
      </c>
      <c r="AY210" s="161" t="s">
        <v>148</v>
      </c>
    </row>
    <row r="211" spans="1:65" s="14" customFormat="1" ht="10.199999999999999">
      <c r="B211" s="168"/>
      <c r="D211" s="160" t="s">
        <v>156</v>
      </c>
      <c r="E211" s="169" t="s">
        <v>1</v>
      </c>
      <c r="F211" s="170" t="s">
        <v>182</v>
      </c>
      <c r="H211" s="171">
        <v>271.2</v>
      </c>
      <c r="I211" s="172"/>
      <c r="L211" s="168"/>
      <c r="M211" s="173"/>
      <c r="N211" s="174"/>
      <c r="O211" s="174"/>
      <c r="P211" s="174"/>
      <c r="Q211" s="174"/>
      <c r="R211" s="174"/>
      <c r="S211" s="174"/>
      <c r="T211" s="175"/>
      <c r="AT211" s="169" t="s">
        <v>156</v>
      </c>
      <c r="AU211" s="169" t="s">
        <v>83</v>
      </c>
      <c r="AV211" s="14" t="s">
        <v>154</v>
      </c>
      <c r="AW211" s="14" t="s">
        <v>31</v>
      </c>
      <c r="AX211" s="14" t="s">
        <v>81</v>
      </c>
      <c r="AY211" s="169" t="s">
        <v>148</v>
      </c>
    </row>
    <row r="212" spans="1:65" s="2" customFormat="1" ht="24.15" customHeight="1">
      <c r="A212" s="32"/>
      <c r="B212" s="144"/>
      <c r="C212" s="145" t="s">
        <v>310</v>
      </c>
      <c r="D212" s="145" t="s">
        <v>150</v>
      </c>
      <c r="E212" s="146" t="s">
        <v>754</v>
      </c>
      <c r="F212" s="147" t="s">
        <v>755</v>
      </c>
      <c r="G212" s="148" t="s">
        <v>205</v>
      </c>
      <c r="H212" s="149">
        <v>271.2</v>
      </c>
      <c r="I212" s="150"/>
      <c r="J212" s="151">
        <f>ROUND(I212*H212,2)</f>
        <v>0</v>
      </c>
      <c r="K212" s="152"/>
      <c r="L212" s="33"/>
      <c r="M212" s="153" t="s">
        <v>1</v>
      </c>
      <c r="N212" s="154" t="s">
        <v>38</v>
      </c>
      <c r="O212" s="58"/>
      <c r="P212" s="155">
        <f>O212*H212</f>
        <v>0</v>
      </c>
      <c r="Q212" s="155">
        <v>6.5199999999999998E-3</v>
      </c>
      <c r="R212" s="155">
        <f>Q212*H212</f>
        <v>1.7682239999999998</v>
      </c>
      <c r="S212" s="155">
        <v>0</v>
      </c>
      <c r="T212" s="156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154</v>
      </c>
      <c r="AT212" s="157" t="s">
        <v>150</v>
      </c>
      <c r="AU212" s="157" t="s">
        <v>83</v>
      </c>
      <c r="AY212" s="17" t="s">
        <v>148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7" t="s">
        <v>81</v>
      </c>
      <c r="BK212" s="158">
        <f>ROUND(I212*H212,2)</f>
        <v>0</v>
      </c>
      <c r="BL212" s="17" t="s">
        <v>154</v>
      </c>
      <c r="BM212" s="157" t="s">
        <v>1363</v>
      </c>
    </row>
    <row r="213" spans="1:65" s="13" customFormat="1" ht="10.199999999999999">
      <c r="B213" s="159"/>
      <c r="D213" s="160" t="s">
        <v>156</v>
      </c>
      <c r="E213" s="161" t="s">
        <v>1</v>
      </c>
      <c r="F213" s="162" t="s">
        <v>1353</v>
      </c>
      <c r="H213" s="163">
        <v>126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156</v>
      </c>
      <c r="AU213" s="161" t="s">
        <v>83</v>
      </c>
      <c r="AV213" s="13" t="s">
        <v>83</v>
      </c>
      <c r="AW213" s="13" t="s">
        <v>31</v>
      </c>
      <c r="AX213" s="13" t="s">
        <v>73</v>
      </c>
      <c r="AY213" s="161" t="s">
        <v>148</v>
      </c>
    </row>
    <row r="214" spans="1:65" s="13" customFormat="1" ht="10.199999999999999">
      <c r="B214" s="159"/>
      <c r="D214" s="160" t="s">
        <v>156</v>
      </c>
      <c r="E214" s="161" t="s">
        <v>1</v>
      </c>
      <c r="F214" s="162" t="s">
        <v>1354</v>
      </c>
      <c r="H214" s="163">
        <v>12</v>
      </c>
      <c r="I214" s="164"/>
      <c r="L214" s="159"/>
      <c r="M214" s="165"/>
      <c r="N214" s="166"/>
      <c r="O214" s="166"/>
      <c r="P214" s="166"/>
      <c r="Q214" s="166"/>
      <c r="R214" s="166"/>
      <c r="S214" s="166"/>
      <c r="T214" s="167"/>
      <c r="AT214" s="161" t="s">
        <v>156</v>
      </c>
      <c r="AU214" s="161" t="s">
        <v>83</v>
      </c>
      <c r="AV214" s="13" t="s">
        <v>83</v>
      </c>
      <c r="AW214" s="13" t="s">
        <v>31</v>
      </c>
      <c r="AX214" s="13" t="s">
        <v>73</v>
      </c>
      <c r="AY214" s="161" t="s">
        <v>148</v>
      </c>
    </row>
    <row r="215" spans="1:65" s="13" customFormat="1" ht="10.199999999999999">
      <c r="B215" s="159"/>
      <c r="D215" s="160" t="s">
        <v>156</v>
      </c>
      <c r="E215" s="161" t="s">
        <v>1</v>
      </c>
      <c r="F215" s="162" t="s">
        <v>1355</v>
      </c>
      <c r="H215" s="163">
        <v>4</v>
      </c>
      <c r="I215" s="164"/>
      <c r="L215" s="159"/>
      <c r="M215" s="165"/>
      <c r="N215" s="166"/>
      <c r="O215" s="166"/>
      <c r="P215" s="166"/>
      <c r="Q215" s="166"/>
      <c r="R215" s="166"/>
      <c r="S215" s="166"/>
      <c r="T215" s="167"/>
      <c r="AT215" s="161" t="s">
        <v>156</v>
      </c>
      <c r="AU215" s="161" t="s">
        <v>83</v>
      </c>
      <c r="AV215" s="13" t="s">
        <v>83</v>
      </c>
      <c r="AW215" s="13" t="s">
        <v>31</v>
      </c>
      <c r="AX215" s="13" t="s">
        <v>73</v>
      </c>
      <c r="AY215" s="161" t="s">
        <v>148</v>
      </c>
    </row>
    <row r="216" spans="1:65" s="13" customFormat="1" ht="10.199999999999999">
      <c r="B216" s="159"/>
      <c r="D216" s="160" t="s">
        <v>156</v>
      </c>
      <c r="E216" s="161" t="s">
        <v>1</v>
      </c>
      <c r="F216" s="162" t="s">
        <v>1356</v>
      </c>
      <c r="H216" s="163">
        <v>62</v>
      </c>
      <c r="I216" s="164"/>
      <c r="L216" s="159"/>
      <c r="M216" s="165"/>
      <c r="N216" s="166"/>
      <c r="O216" s="166"/>
      <c r="P216" s="166"/>
      <c r="Q216" s="166"/>
      <c r="R216" s="166"/>
      <c r="S216" s="166"/>
      <c r="T216" s="167"/>
      <c r="AT216" s="161" t="s">
        <v>156</v>
      </c>
      <c r="AU216" s="161" t="s">
        <v>83</v>
      </c>
      <c r="AV216" s="13" t="s">
        <v>83</v>
      </c>
      <c r="AW216" s="13" t="s">
        <v>31</v>
      </c>
      <c r="AX216" s="13" t="s">
        <v>73</v>
      </c>
      <c r="AY216" s="161" t="s">
        <v>148</v>
      </c>
    </row>
    <row r="217" spans="1:65" s="13" customFormat="1" ht="10.199999999999999">
      <c r="B217" s="159"/>
      <c r="D217" s="160" t="s">
        <v>156</v>
      </c>
      <c r="E217" s="161" t="s">
        <v>1</v>
      </c>
      <c r="F217" s="162" t="s">
        <v>1357</v>
      </c>
      <c r="H217" s="163">
        <v>67.2</v>
      </c>
      <c r="I217" s="164"/>
      <c r="L217" s="159"/>
      <c r="M217" s="165"/>
      <c r="N217" s="166"/>
      <c r="O217" s="166"/>
      <c r="P217" s="166"/>
      <c r="Q217" s="166"/>
      <c r="R217" s="166"/>
      <c r="S217" s="166"/>
      <c r="T217" s="167"/>
      <c r="AT217" s="161" t="s">
        <v>156</v>
      </c>
      <c r="AU217" s="161" t="s">
        <v>83</v>
      </c>
      <c r="AV217" s="13" t="s">
        <v>83</v>
      </c>
      <c r="AW217" s="13" t="s">
        <v>31</v>
      </c>
      <c r="AX217" s="13" t="s">
        <v>73</v>
      </c>
      <c r="AY217" s="161" t="s">
        <v>148</v>
      </c>
    </row>
    <row r="218" spans="1:65" s="14" customFormat="1" ht="10.199999999999999">
      <c r="B218" s="168"/>
      <c r="D218" s="160" t="s">
        <v>156</v>
      </c>
      <c r="E218" s="169" t="s">
        <v>1</v>
      </c>
      <c r="F218" s="170" t="s">
        <v>182</v>
      </c>
      <c r="H218" s="171">
        <v>271.2</v>
      </c>
      <c r="I218" s="172"/>
      <c r="L218" s="168"/>
      <c r="M218" s="173"/>
      <c r="N218" s="174"/>
      <c r="O218" s="174"/>
      <c r="P218" s="174"/>
      <c r="Q218" s="174"/>
      <c r="R218" s="174"/>
      <c r="S218" s="174"/>
      <c r="T218" s="175"/>
      <c r="AT218" s="169" t="s">
        <v>156</v>
      </c>
      <c r="AU218" s="169" t="s">
        <v>83</v>
      </c>
      <c r="AV218" s="14" t="s">
        <v>154</v>
      </c>
      <c r="AW218" s="14" t="s">
        <v>31</v>
      </c>
      <c r="AX218" s="14" t="s">
        <v>81</v>
      </c>
      <c r="AY218" s="169" t="s">
        <v>148</v>
      </c>
    </row>
    <row r="219" spans="1:65" s="2" customFormat="1" ht="24.15" customHeight="1">
      <c r="A219" s="32"/>
      <c r="B219" s="144"/>
      <c r="C219" s="145" t="s">
        <v>7</v>
      </c>
      <c r="D219" s="145" t="s">
        <v>150</v>
      </c>
      <c r="E219" s="146" t="s">
        <v>758</v>
      </c>
      <c r="F219" s="147" t="s">
        <v>759</v>
      </c>
      <c r="G219" s="148" t="s">
        <v>205</v>
      </c>
      <c r="H219" s="149">
        <v>271.2</v>
      </c>
      <c r="I219" s="150"/>
      <c r="J219" s="151">
        <f>ROUND(I219*H219,2)</f>
        <v>0</v>
      </c>
      <c r="K219" s="152"/>
      <c r="L219" s="33"/>
      <c r="M219" s="153" t="s">
        <v>1</v>
      </c>
      <c r="N219" s="154" t="s">
        <v>38</v>
      </c>
      <c r="O219" s="58"/>
      <c r="P219" s="155">
        <f>O219*H219</f>
        <v>0</v>
      </c>
      <c r="Q219" s="155">
        <v>5.1000000000000004E-4</v>
      </c>
      <c r="R219" s="155">
        <f>Q219*H219</f>
        <v>0.13831199999999999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154</v>
      </c>
      <c r="AT219" s="157" t="s">
        <v>150</v>
      </c>
      <c r="AU219" s="157" t="s">
        <v>83</v>
      </c>
      <c r="AY219" s="17" t="s">
        <v>148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7" t="s">
        <v>81</v>
      </c>
      <c r="BK219" s="158">
        <f>ROUND(I219*H219,2)</f>
        <v>0</v>
      </c>
      <c r="BL219" s="17" t="s">
        <v>154</v>
      </c>
      <c r="BM219" s="157" t="s">
        <v>1364</v>
      </c>
    </row>
    <row r="220" spans="1:65" s="13" customFormat="1" ht="10.199999999999999">
      <c r="B220" s="159"/>
      <c r="D220" s="160" t="s">
        <v>156</v>
      </c>
      <c r="E220" s="161" t="s">
        <v>1</v>
      </c>
      <c r="F220" s="162" t="s">
        <v>1353</v>
      </c>
      <c r="H220" s="163">
        <v>126</v>
      </c>
      <c r="I220" s="164"/>
      <c r="L220" s="159"/>
      <c r="M220" s="165"/>
      <c r="N220" s="166"/>
      <c r="O220" s="166"/>
      <c r="P220" s="166"/>
      <c r="Q220" s="166"/>
      <c r="R220" s="166"/>
      <c r="S220" s="166"/>
      <c r="T220" s="167"/>
      <c r="AT220" s="161" t="s">
        <v>156</v>
      </c>
      <c r="AU220" s="161" t="s">
        <v>83</v>
      </c>
      <c r="AV220" s="13" t="s">
        <v>83</v>
      </c>
      <c r="AW220" s="13" t="s">
        <v>31</v>
      </c>
      <c r="AX220" s="13" t="s">
        <v>73</v>
      </c>
      <c r="AY220" s="161" t="s">
        <v>148</v>
      </c>
    </row>
    <row r="221" spans="1:65" s="13" customFormat="1" ht="10.199999999999999">
      <c r="B221" s="159"/>
      <c r="D221" s="160" t="s">
        <v>156</v>
      </c>
      <c r="E221" s="161" t="s">
        <v>1</v>
      </c>
      <c r="F221" s="162" t="s">
        <v>1354</v>
      </c>
      <c r="H221" s="163">
        <v>12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156</v>
      </c>
      <c r="AU221" s="161" t="s">
        <v>83</v>
      </c>
      <c r="AV221" s="13" t="s">
        <v>83</v>
      </c>
      <c r="AW221" s="13" t="s">
        <v>31</v>
      </c>
      <c r="AX221" s="13" t="s">
        <v>73</v>
      </c>
      <c r="AY221" s="161" t="s">
        <v>148</v>
      </c>
    </row>
    <row r="222" spans="1:65" s="13" customFormat="1" ht="10.199999999999999">
      <c r="B222" s="159"/>
      <c r="D222" s="160" t="s">
        <v>156</v>
      </c>
      <c r="E222" s="161" t="s">
        <v>1</v>
      </c>
      <c r="F222" s="162" t="s">
        <v>1355</v>
      </c>
      <c r="H222" s="163">
        <v>4</v>
      </c>
      <c r="I222" s="164"/>
      <c r="L222" s="159"/>
      <c r="M222" s="165"/>
      <c r="N222" s="166"/>
      <c r="O222" s="166"/>
      <c r="P222" s="166"/>
      <c r="Q222" s="166"/>
      <c r="R222" s="166"/>
      <c r="S222" s="166"/>
      <c r="T222" s="167"/>
      <c r="AT222" s="161" t="s">
        <v>156</v>
      </c>
      <c r="AU222" s="161" t="s">
        <v>83</v>
      </c>
      <c r="AV222" s="13" t="s">
        <v>83</v>
      </c>
      <c r="AW222" s="13" t="s">
        <v>31</v>
      </c>
      <c r="AX222" s="13" t="s">
        <v>73</v>
      </c>
      <c r="AY222" s="161" t="s">
        <v>148</v>
      </c>
    </row>
    <row r="223" spans="1:65" s="13" customFormat="1" ht="10.199999999999999">
      <c r="B223" s="159"/>
      <c r="D223" s="160" t="s">
        <v>156</v>
      </c>
      <c r="E223" s="161" t="s">
        <v>1</v>
      </c>
      <c r="F223" s="162" t="s">
        <v>1356</v>
      </c>
      <c r="H223" s="163">
        <v>62</v>
      </c>
      <c r="I223" s="164"/>
      <c r="L223" s="159"/>
      <c r="M223" s="165"/>
      <c r="N223" s="166"/>
      <c r="O223" s="166"/>
      <c r="P223" s="166"/>
      <c r="Q223" s="166"/>
      <c r="R223" s="166"/>
      <c r="S223" s="166"/>
      <c r="T223" s="167"/>
      <c r="AT223" s="161" t="s">
        <v>156</v>
      </c>
      <c r="AU223" s="161" t="s">
        <v>83</v>
      </c>
      <c r="AV223" s="13" t="s">
        <v>83</v>
      </c>
      <c r="AW223" s="13" t="s">
        <v>31</v>
      </c>
      <c r="AX223" s="13" t="s">
        <v>73</v>
      </c>
      <c r="AY223" s="161" t="s">
        <v>148</v>
      </c>
    </row>
    <row r="224" spans="1:65" s="13" customFormat="1" ht="10.199999999999999">
      <c r="B224" s="159"/>
      <c r="D224" s="160" t="s">
        <v>156</v>
      </c>
      <c r="E224" s="161" t="s">
        <v>1</v>
      </c>
      <c r="F224" s="162" t="s">
        <v>1357</v>
      </c>
      <c r="H224" s="163">
        <v>67.2</v>
      </c>
      <c r="I224" s="164"/>
      <c r="L224" s="159"/>
      <c r="M224" s="165"/>
      <c r="N224" s="166"/>
      <c r="O224" s="166"/>
      <c r="P224" s="166"/>
      <c r="Q224" s="166"/>
      <c r="R224" s="166"/>
      <c r="S224" s="166"/>
      <c r="T224" s="167"/>
      <c r="AT224" s="161" t="s">
        <v>156</v>
      </c>
      <c r="AU224" s="161" t="s">
        <v>83</v>
      </c>
      <c r="AV224" s="13" t="s">
        <v>83</v>
      </c>
      <c r="AW224" s="13" t="s">
        <v>31</v>
      </c>
      <c r="AX224" s="13" t="s">
        <v>73</v>
      </c>
      <c r="AY224" s="161" t="s">
        <v>148</v>
      </c>
    </row>
    <row r="225" spans="1:65" s="14" customFormat="1" ht="10.199999999999999">
      <c r="B225" s="168"/>
      <c r="D225" s="160" t="s">
        <v>156</v>
      </c>
      <c r="E225" s="169" t="s">
        <v>1</v>
      </c>
      <c r="F225" s="170" t="s">
        <v>182</v>
      </c>
      <c r="H225" s="171">
        <v>271.2</v>
      </c>
      <c r="I225" s="172"/>
      <c r="L225" s="168"/>
      <c r="M225" s="173"/>
      <c r="N225" s="174"/>
      <c r="O225" s="174"/>
      <c r="P225" s="174"/>
      <c r="Q225" s="174"/>
      <c r="R225" s="174"/>
      <c r="S225" s="174"/>
      <c r="T225" s="175"/>
      <c r="AT225" s="169" t="s">
        <v>156</v>
      </c>
      <c r="AU225" s="169" t="s">
        <v>83</v>
      </c>
      <c r="AV225" s="14" t="s">
        <v>154</v>
      </c>
      <c r="AW225" s="14" t="s">
        <v>31</v>
      </c>
      <c r="AX225" s="14" t="s">
        <v>81</v>
      </c>
      <c r="AY225" s="169" t="s">
        <v>148</v>
      </c>
    </row>
    <row r="226" spans="1:65" s="2" customFormat="1" ht="33" customHeight="1">
      <c r="A226" s="32"/>
      <c r="B226" s="144"/>
      <c r="C226" s="145" t="s">
        <v>319</v>
      </c>
      <c r="D226" s="145" t="s">
        <v>150</v>
      </c>
      <c r="E226" s="146" t="s">
        <v>762</v>
      </c>
      <c r="F226" s="147" t="s">
        <v>763</v>
      </c>
      <c r="G226" s="148" t="s">
        <v>205</v>
      </c>
      <c r="H226" s="149">
        <v>271.2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38</v>
      </c>
      <c r="O226" s="58"/>
      <c r="P226" s="155">
        <f>O226*H226</f>
        <v>0</v>
      </c>
      <c r="Q226" s="155">
        <v>0.10373</v>
      </c>
      <c r="R226" s="155">
        <f>Q226*H226</f>
        <v>28.131575999999999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154</v>
      </c>
      <c r="AT226" s="157" t="s">
        <v>150</v>
      </c>
      <c r="AU226" s="157" t="s">
        <v>83</v>
      </c>
      <c r="AY226" s="17" t="s">
        <v>148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81</v>
      </c>
      <c r="BK226" s="158">
        <f>ROUND(I226*H226,2)</f>
        <v>0</v>
      </c>
      <c r="BL226" s="17" t="s">
        <v>154</v>
      </c>
      <c r="BM226" s="157" t="s">
        <v>1365</v>
      </c>
    </row>
    <row r="227" spans="1:65" s="13" customFormat="1" ht="10.199999999999999">
      <c r="B227" s="159"/>
      <c r="D227" s="160" t="s">
        <v>156</v>
      </c>
      <c r="E227" s="161" t="s">
        <v>1</v>
      </c>
      <c r="F227" s="162" t="s">
        <v>1353</v>
      </c>
      <c r="H227" s="163">
        <v>126</v>
      </c>
      <c r="I227" s="164"/>
      <c r="L227" s="159"/>
      <c r="M227" s="165"/>
      <c r="N227" s="166"/>
      <c r="O227" s="166"/>
      <c r="P227" s="166"/>
      <c r="Q227" s="166"/>
      <c r="R227" s="166"/>
      <c r="S227" s="166"/>
      <c r="T227" s="167"/>
      <c r="AT227" s="161" t="s">
        <v>156</v>
      </c>
      <c r="AU227" s="161" t="s">
        <v>83</v>
      </c>
      <c r="AV227" s="13" t="s">
        <v>83</v>
      </c>
      <c r="AW227" s="13" t="s">
        <v>31</v>
      </c>
      <c r="AX227" s="13" t="s">
        <v>73</v>
      </c>
      <c r="AY227" s="161" t="s">
        <v>148</v>
      </c>
    </row>
    <row r="228" spans="1:65" s="13" customFormat="1" ht="10.199999999999999">
      <c r="B228" s="159"/>
      <c r="D228" s="160" t="s">
        <v>156</v>
      </c>
      <c r="E228" s="161" t="s">
        <v>1</v>
      </c>
      <c r="F228" s="162" t="s">
        <v>1354</v>
      </c>
      <c r="H228" s="163">
        <v>12</v>
      </c>
      <c r="I228" s="164"/>
      <c r="L228" s="159"/>
      <c r="M228" s="165"/>
      <c r="N228" s="166"/>
      <c r="O228" s="166"/>
      <c r="P228" s="166"/>
      <c r="Q228" s="166"/>
      <c r="R228" s="166"/>
      <c r="S228" s="166"/>
      <c r="T228" s="167"/>
      <c r="AT228" s="161" t="s">
        <v>156</v>
      </c>
      <c r="AU228" s="161" t="s">
        <v>83</v>
      </c>
      <c r="AV228" s="13" t="s">
        <v>83</v>
      </c>
      <c r="AW228" s="13" t="s">
        <v>31</v>
      </c>
      <c r="AX228" s="13" t="s">
        <v>73</v>
      </c>
      <c r="AY228" s="161" t="s">
        <v>148</v>
      </c>
    </row>
    <row r="229" spans="1:65" s="13" customFormat="1" ht="10.199999999999999">
      <c r="B229" s="159"/>
      <c r="D229" s="160" t="s">
        <v>156</v>
      </c>
      <c r="E229" s="161" t="s">
        <v>1</v>
      </c>
      <c r="F229" s="162" t="s">
        <v>1355</v>
      </c>
      <c r="H229" s="163">
        <v>4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156</v>
      </c>
      <c r="AU229" s="161" t="s">
        <v>83</v>
      </c>
      <c r="AV229" s="13" t="s">
        <v>83</v>
      </c>
      <c r="AW229" s="13" t="s">
        <v>31</v>
      </c>
      <c r="AX229" s="13" t="s">
        <v>73</v>
      </c>
      <c r="AY229" s="161" t="s">
        <v>148</v>
      </c>
    </row>
    <row r="230" spans="1:65" s="13" customFormat="1" ht="10.199999999999999">
      <c r="B230" s="159"/>
      <c r="D230" s="160" t="s">
        <v>156</v>
      </c>
      <c r="E230" s="161" t="s">
        <v>1</v>
      </c>
      <c r="F230" s="162" t="s">
        <v>1356</v>
      </c>
      <c r="H230" s="163">
        <v>62</v>
      </c>
      <c r="I230" s="164"/>
      <c r="L230" s="159"/>
      <c r="M230" s="165"/>
      <c r="N230" s="166"/>
      <c r="O230" s="166"/>
      <c r="P230" s="166"/>
      <c r="Q230" s="166"/>
      <c r="R230" s="166"/>
      <c r="S230" s="166"/>
      <c r="T230" s="167"/>
      <c r="AT230" s="161" t="s">
        <v>156</v>
      </c>
      <c r="AU230" s="161" t="s">
        <v>83</v>
      </c>
      <c r="AV230" s="13" t="s">
        <v>83</v>
      </c>
      <c r="AW230" s="13" t="s">
        <v>31</v>
      </c>
      <c r="AX230" s="13" t="s">
        <v>73</v>
      </c>
      <c r="AY230" s="161" t="s">
        <v>148</v>
      </c>
    </row>
    <row r="231" spans="1:65" s="13" customFormat="1" ht="10.199999999999999">
      <c r="B231" s="159"/>
      <c r="D231" s="160" t="s">
        <v>156</v>
      </c>
      <c r="E231" s="161" t="s">
        <v>1</v>
      </c>
      <c r="F231" s="162" t="s">
        <v>1357</v>
      </c>
      <c r="H231" s="163">
        <v>67.2</v>
      </c>
      <c r="I231" s="164"/>
      <c r="L231" s="159"/>
      <c r="M231" s="165"/>
      <c r="N231" s="166"/>
      <c r="O231" s="166"/>
      <c r="P231" s="166"/>
      <c r="Q231" s="166"/>
      <c r="R231" s="166"/>
      <c r="S231" s="166"/>
      <c r="T231" s="167"/>
      <c r="AT231" s="161" t="s">
        <v>156</v>
      </c>
      <c r="AU231" s="161" t="s">
        <v>83</v>
      </c>
      <c r="AV231" s="13" t="s">
        <v>83</v>
      </c>
      <c r="AW231" s="13" t="s">
        <v>31</v>
      </c>
      <c r="AX231" s="13" t="s">
        <v>73</v>
      </c>
      <c r="AY231" s="161" t="s">
        <v>148</v>
      </c>
    </row>
    <row r="232" spans="1:65" s="14" customFormat="1" ht="10.199999999999999">
      <c r="B232" s="168"/>
      <c r="D232" s="160" t="s">
        <v>156</v>
      </c>
      <c r="E232" s="169" t="s">
        <v>1</v>
      </c>
      <c r="F232" s="170" t="s">
        <v>182</v>
      </c>
      <c r="H232" s="171">
        <v>271.2</v>
      </c>
      <c r="I232" s="172"/>
      <c r="L232" s="168"/>
      <c r="M232" s="173"/>
      <c r="N232" s="174"/>
      <c r="O232" s="174"/>
      <c r="P232" s="174"/>
      <c r="Q232" s="174"/>
      <c r="R232" s="174"/>
      <c r="S232" s="174"/>
      <c r="T232" s="175"/>
      <c r="AT232" s="169" t="s">
        <v>156</v>
      </c>
      <c r="AU232" s="169" t="s">
        <v>83</v>
      </c>
      <c r="AV232" s="14" t="s">
        <v>154</v>
      </c>
      <c r="AW232" s="14" t="s">
        <v>31</v>
      </c>
      <c r="AX232" s="14" t="s">
        <v>81</v>
      </c>
      <c r="AY232" s="169" t="s">
        <v>148</v>
      </c>
    </row>
    <row r="233" spans="1:65" s="2" customFormat="1" ht="33" customHeight="1">
      <c r="A233" s="32"/>
      <c r="B233" s="144"/>
      <c r="C233" s="145" t="s">
        <v>324</v>
      </c>
      <c r="D233" s="145" t="s">
        <v>150</v>
      </c>
      <c r="E233" s="146" t="s">
        <v>1146</v>
      </c>
      <c r="F233" s="147" t="s">
        <v>1366</v>
      </c>
      <c r="G233" s="148" t="s">
        <v>153</v>
      </c>
      <c r="H233" s="149">
        <v>19</v>
      </c>
      <c r="I233" s="150"/>
      <c r="J233" s="151">
        <f>ROUND(I233*H233,2)</f>
        <v>0</v>
      </c>
      <c r="K233" s="152"/>
      <c r="L233" s="33"/>
      <c r="M233" s="153" t="s">
        <v>1</v>
      </c>
      <c r="N233" s="154" t="s">
        <v>38</v>
      </c>
      <c r="O233" s="58"/>
      <c r="P233" s="155">
        <f>O233*H233</f>
        <v>0</v>
      </c>
      <c r="Q233" s="155">
        <v>2.2399999999999998E-3</v>
      </c>
      <c r="R233" s="155">
        <f>Q233*H233</f>
        <v>4.2559999999999994E-2</v>
      </c>
      <c r="S233" s="155">
        <v>0</v>
      </c>
      <c r="T233" s="156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7" t="s">
        <v>154</v>
      </c>
      <c r="AT233" s="157" t="s">
        <v>150</v>
      </c>
      <c r="AU233" s="157" t="s">
        <v>83</v>
      </c>
      <c r="AY233" s="17" t="s">
        <v>148</v>
      </c>
      <c r="BE233" s="158">
        <f>IF(N233="základní",J233,0)</f>
        <v>0</v>
      </c>
      <c r="BF233" s="158">
        <f>IF(N233="snížená",J233,0)</f>
        <v>0</v>
      </c>
      <c r="BG233" s="158">
        <f>IF(N233="zákl. přenesená",J233,0)</f>
        <v>0</v>
      </c>
      <c r="BH233" s="158">
        <f>IF(N233="sníž. přenesená",J233,0)</f>
        <v>0</v>
      </c>
      <c r="BI233" s="158">
        <f>IF(N233="nulová",J233,0)</f>
        <v>0</v>
      </c>
      <c r="BJ233" s="17" t="s">
        <v>81</v>
      </c>
      <c r="BK233" s="158">
        <f>ROUND(I233*H233,2)</f>
        <v>0</v>
      </c>
      <c r="BL233" s="17" t="s">
        <v>154</v>
      </c>
      <c r="BM233" s="157" t="s">
        <v>1367</v>
      </c>
    </row>
    <row r="234" spans="1:65" s="12" customFormat="1" ht="22.8" customHeight="1">
      <c r="B234" s="131"/>
      <c r="D234" s="132" t="s">
        <v>72</v>
      </c>
      <c r="E234" s="142" t="s">
        <v>230</v>
      </c>
      <c r="F234" s="142" t="s">
        <v>305</v>
      </c>
      <c r="I234" s="134"/>
      <c r="J234" s="143">
        <f>BK234</f>
        <v>0</v>
      </c>
      <c r="L234" s="131"/>
      <c r="M234" s="136"/>
      <c r="N234" s="137"/>
      <c r="O234" s="137"/>
      <c r="P234" s="138">
        <f>SUM(P235:P240)</f>
        <v>0</v>
      </c>
      <c r="Q234" s="137"/>
      <c r="R234" s="138">
        <f>SUM(R235:R240)</f>
        <v>0.84489999999999987</v>
      </c>
      <c r="S234" s="137"/>
      <c r="T234" s="139">
        <f>SUM(T235:T240)</f>
        <v>0</v>
      </c>
      <c r="AR234" s="132" t="s">
        <v>81</v>
      </c>
      <c r="AT234" s="140" t="s">
        <v>72</v>
      </c>
      <c r="AU234" s="140" t="s">
        <v>81</v>
      </c>
      <c r="AY234" s="132" t="s">
        <v>148</v>
      </c>
      <c r="BK234" s="141">
        <f>SUM(BK235:BK240)</f>
        <v>0</v>
      </c>
    </row>
    <row r="235" spans="1:65" s="2" customFormat="1" ht="24.15" customHeight="1">
      <c r="A235" s="32"/>
      <c r="B235" s="144"/>
      <c r="C235" s="145" t="s">
        <v>328</v>
      </c>
      <c r="D235" s="145" t="s">
        <v>150</v>
      </c>
      <c r="E235" s="146" t="s">
        <v>826</v>
      </c>
      <c r="F235" s="147" t="s">
        <v>827</v>
      </c>
      <c r="G235" s="148" t="s">
        <v>322</v>
      </c>
      <c r="H235" s="149">
        <v>1</v>
      </c>
      <c r="I235" s="150"/>
      <c r="J235" s="151">
        <f t="shared" ref="J235:J240" si="0">ROUND(I235*H235,2)</f>
        <v>0</v>
      </c>
      <c r="K235" s="152"/>
      <c r="L235" s="33"/>
      <c r="M235" s="153" t="s">
        <v>1</v>
      </c>
      <c r="N235" s="154" t="s">
        <v>38</v>
      </c>
      <c r="O235" s="58"/>
      <c r="P235" s="155">
        <f t="shared" ref="P235:P240" si="1">O235*H235</f>
        <v>0</v>
      </c>
      <c r="Q235" s="155">
        <v>0.34089999999999998</v>
      </c>
      <c r="R235" s="155">
        <f t="shared" ref="R235:R240" si="2">Q235*H235</f>
        <v>0.34089999999999998</v>
      </c>
      <c r="S235" s="155">
        <v>0</v>
      </c>
      <c r="T235" s="156">
        <f t="shared" ref="T235:T240" si="3"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7" t="s">
        <v>154</v>
      </c>
      <c r="AT235" s="157" t="s">
        <v>150</v>
      </c>
      <c r="AU235" s="157" t="s">
        <v>83</v>
      </c>
      <c r="AY235" s="17" t="s">
        <v>148</v>
      </c>
      <c r="BE235" s="158">
        <f t="shared" ref="BE235:BE240" si="4">IF(N235="základní",J235,0)</f>
        <v>0</v>
      </c>
      <c r="BF235" s="158">
        <f t="shared" ref="BF235:BF240" si="5">IF(N235="snížená",J235,0)</f>
        <v>0</v>
      </c>
      <c r="BG235" s="158">
        <f t="shared" ref="BG235:BG240" si="6">IF(N235="zákl. přenesená",J235,0)</f>
        <v>0</v>
      </c>
      <c r="BH235" s="158">
        <f t="shared" ref="BH235:BH240" si="7">IF(N235="sníž. přenesená",J235,0)</f>
        <v>0</v>
      </c>
      <c r="BI235" s="158">
        <f t="shared" ref="BI235:BI240" si="8">IF(N235="nulová",J235,0)</f>
        <v>0</v>
      </c>
      <c r="BJ235" s="17" t="s">
        <v>81</v>
      </c>
      <c r="BK235" s="158">
        <f t="shared" ref="BK235:BK240" si="9">ROUND(I235*H235,2)</f>
        <v>0</v>
      </c>
      <c r="BL235" s="17" t="s">
        <v>154</v>
      </c>
      <c r="BM235" s="157" t="s">
        <v>1368</v>
      </c>
    </row>
    <row r="236" spans="1:65" s="2" customFormat="1" ht="16.5" customHeight="1">
      <c r="A236" s="32"/>
      <c r="B236" s="144"/>
      <c r="C236" s="176" t="s">
        <v>332</v>
      </c>
      <c r="D236" s="176" t="s">
        <v>267</v>
      </c>
      <c r="E236" s="177" t="s">
        <v>830</v>
      </c>
      <c r="F236" s="178" t="s">
        <v>831</v>
      </c>
      <c r="G236" s="179" t="s">
        <v>322</v>
      </c>
      <c r="H236" s="180">
        <v>1</v>
      </c>
      <c r="I236" s="181"/>
      <c r="J236" s="182">
        <f t="shared" si="0"/>
        <v>0</v>
      </c>
      <c r="K236" s="183"/>
      <c r="L236" s="184"/>
      <c r="M236" s="185" t="s">
        <v>1</v>
      </c>
      <c r="N236" s="186" t="s">
        <v>38</v>
      </c>
      <c r="O236" s="58"/>
      <c r="P236" s="155">
        <f t="shared" si="1"/>
        <v>0</v>
      </c>
      <c r="Q236" s="155">
        <v>0.108</v>
      </c>
      <c r="R236" s="155">
        <f t="shared" si="2"/>
        <v>0.108</v>
      </c>
      <c r="S236" s="155">
        <v>0</v>
      </c>
      <c r="T236" s="156">
        <f t="shared" si="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7" t="s">
        <v>230</v>
      </c>
      <c r="AT236" s="157" t="s">
        <v>267</v>
      </c>
      <c r="AU236" s="157" t="s">
        <v>83</v>
      </c>
      <c r="AY236" s="17" t="s">
        <v>148</v>
      </c>
      <c r="BE236" s="158">
        <f t="shared" si="4"/>
        <v>0</v>
      </c>
      <c r="BF236" s="158">
        <f t="shared" si="5"/>
        <v>0</v>
      </c>
      <c r="BG236" s="158">
        <f t="shared" si="6"/>
        <v>0</v>
      </c>
      <c r="BH236" s="158">
        <f t="shared" si="7"/>
        <v>0</v>
      </c>
      <c r="BI236" s="158">
        <f t="shared" si="8"/>
        <v>0</v>
      </c>
      <c r="BJ236" s="17" t="s">
        <v>81</v>
      </c>
      <c r="BK236" s="158">
        <f t="shared" si="9"/>
        <v>0</v>
      </c>
      <c r="BL236" s="17" t="s">
        <v>154</v>
      </c>
      <c r="BM236" s="157" t="s">
        <v>1369</v>
      </c>
    </row>
    <row r="237" spans="1:65" s="2" customFormat="1" ht="21.75" customHeight="1">
      <c r="A237" s="32"/>
      <c r="B237" s="144"/>
      <c r="C237" s="176" t="s">
        <v>336</v>
      </c>
      <c r="D237" s="176" t="s">
        <v>267</v>
      </c>
      <c r="E237" s="177" t="s">
        <v>834</v>
      </c>
      <c r="F237" s="178" t="s">
        <v>835</v>
      </c>
      <c r="G237" s="179" t="s">
        <v>322</v>
      </c>
      <c r="H237" s="180">
        <v>1</v>
      </c>
      <c r="I237" s="181"/>
      <c r="J237" s="182">
        <f t="shared" si="0"/>
        <v>0</v>
      </c>
      <c r="K237" s="183"/>
      <c r="L237" s="184"/>
      <c r="M237" s="185" t="s">
        <v>1</v>
      </c>
      <c r="N237" s="186" t="s">
        <v>38</v>
      </c>
      <c r="O237" s="58"/>
      <c r="P237" s="155">
        <f t="shared" si="1"/>
        <v>0</v>
      </c>
      <c r="Q237" s="155">
        <v>7.0000000000000007E-2</v>
      </c>
      <c r="R237" s="155">
        <f t="shared" si="2"/>
        <v>7.0000000000000007E-2</v>
      </c>
      <c r="S237" s="155">
        <v>0</v>
      </c>
      <c r="T237" s="156">
        <f t="shared" si="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7" t="s">
        <v>230</v>
      </c>
      <c r="AT237" s="157" t="s">
        <v>267</v>
      </c>
      <c r="AU237" s="157" t="s">
        <v>83</v>
      </c>
      <c r="AY237" s="17" t="s">
        <v>148</v>
      </c>
      <c r="BE237" s="158">
        <f t="shared" si="4"/>
        <v>0</v>
      </c>
      <c r="BF237" s="158">
        <f t="shared" si="5"/>
        <v>0</v>
      </c>
      <c r="BG237" s="158">
        <f t="shared" si="6"/>
        <v>0</v>
      </c>
      <c r="BH237" s="158">
        <f t="shared" si="7"/>
        <v>0</v>
      </c>
      <c r="BI237" s="158">
        <f t="shared" si="8"/>
        <v>0</v>
      </c>
      <c r="BJ237" s="17" t="s">
        <v>81</v>
      </c>
      <c r="BK237" s="158">
        <f t="shared" si="9"/>
        <v>0</v>
      </c>
      <c r="BL237" s="17" t="s">
        <v>154</v>
      </c>
      <c r="BM237" s="157" t="s">
        <v>1370</v>
      </c>
    </row>
    <row r="238" spans="1:65" s="2" customFormat="1" ht="16.5" customHeight="1">
      <c r="A238" s="32"/>
      <c r="B238" s="144"/>
      <c r="C238" s="176" t="s">
        <v>340</v>
      </c>
      <c r="D238" s="176" t="s">
        <v>267</v>
      </c>
      <c r="E238" s="177" t="s">
        <v>838</v>
      </c>
      <c r="F238" s="178" t="s">
        <v>839</v>
      </c>
      <c r="G238" s="179" t="s">
        <v>322</v>
      </c>
      <c r="H238" s="180">
        <v>1</v>
      </c>
      <c r="I238" s="181"/>
      <c r="J238" s="182">
        <f t="shared" si="0"/>
        <v>0</v>
      </c>
      <c r="K238" s="183"/>
      <c r="L238" s="184"/>
      <c r="M238" s="185" t="s">
        <v>1</v>
      </c>
      <c r="N238" s="186" t="s">
        <v>38</v>
      </c>
      <c r="O238" s="58"/>
      <c r="P238" s="155">
        <f t="shared" si="1"/>
        <v>0</v>
      </c>
      <c r="Q238" s="155">
        <v>7.5999999999999998E-2</v>
      </c>
      <c r="R238" s="155">
        <f t="shared" si="2"/>
        <v>7.5999999999999998E-2</v>
      </c>
      <c r="S238" s="155">
        <v>0</v>
      </c>
      <c r="T238" s="156">
        <f t="shared" si="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7" t="s">
        <v>230</v>
      </c>
      <c r="AT238" s="157" t="s">
        <v>267</v>
      </c>
      <c r="AU238" s="157" t="s">
        <v>83</v>
      </c>
      <c r="AY238" s="17" t="s">
        <v>148</v>
      </c>
      <c r="BE238" s="158">
        <f t="shared" si="4"/>
        <v>0</v>
      </c>
      <c r="BF238" s="158">
        <f t="shared" si="5"/>
        <v>0</v>
      </c>
      <c r="BG238" s="158">
        <f t="shared" si="6"/>
        <v>0</v>
      </c>
      <c r="BH238" s="158">
        <f t="shared" si="7"/>
        <v>0</v>
      </c>
      <c r="BI238" s="158">
        <f t="shared" si="8"/>
        <v>0</v>
      </c>
      <c r="BJ238" s="17" t="s">
        <v>81</v>
      </c>
      <c r="BK238" s="158">
        <f t="shared" si="9"/>
        <v>0</v>
      </c>
      <c r="BL238" s="17" t="s">
        <v>154</v>
      </c>
      <c r="BM238" s="157" t="s">
        <v>1371</v>
      </c>
    </row>
    <row r="239" spans="1:65" s="2" customFormat="1" ht="24.15" customHeight="1">
      <c r="A239" s="32"/>
      <c r="B239" s="144"/>
      <c r="C239" s="176" t="s">
        <v>345</v>
      </c>
      <c r="D239" s="176" t="s">
        <v>267</v>
      </c>
      <c r="E239" s="177" t="s">
        <v>842</v>
      </c>
      <c r="F239" s="178" t="s">
        <v>843</v>
      </c>
      <c r="G239" s="179" t="s">
        <v>322</v>
      </c>
      <c r="H239" s="180">
        <v>1</v>
      </c>
      <c r="I239" s="181"/>
      <c r="J239" s="182">
        <f t="shared" si="0"/>
        <v>0</v>
      </c>
      <c r="K239" s="183"/>
      <c r="L239" s="184"/>
      <c r="M239" s="185" t="s">
        <v>1</v>
      </c>
      <c r="N239" s="186" t="s">
        <v>38</v>
      </c>
      <c r="O239" s="58"/>
      <c r="P239" s="155">
        <f t="shared" si="1"/>
        <v>0</v>
      </c>
      <c r="Q239" s="155">
        <v>0.15</v>
      </c>
      <c r="R239" s="155">
        <f t="shared" si="2"/>
        <v>0.15</v>
      </c>
      <c r="S239" s="155">
        <v>0</v>
      </c>
      <c r="T239" s="156">
        <f t="shared" si="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7" t="s">
        <v>230</v>
      </c>
      <c r="AT239" s="157" t="s">
        <v>267</v>
      </c>
      <c r="AU239" s="157" t="s">
        <v>83</v>
      </c>
      <c r="AY239" s="17" t="s">
        <v>148</v>
      </c>
      <c r="BE239" s="158">
        <f t="shared" si="4"/>
        <v>0</v>
      </c>
      <c r="BF239" s="158">
        <f t="shared" si="5"/>
        <v>0</v>
      </c>
      <c r="BG239" s="158">
        <f t="shared" si="6"/>
        <v>0</v>
      </c>
      <c r="BH239" s="158">
        <f t="shared" si="7"/>
        <v>0</v>
      </c>
      <c r="BI239" s="158">
        <f t="shared" si="8"/>
        <v>0</v>
      </c>
      <c r="BJ239" s="17" t="s">
        <v>81</v>
      </c>
      <c r="BK239" s="158">
        <f t="shared" si="9"/>
        <v>0</v>
      </c>
      <c r="BL239" s="17" t="s">
        <v>154</v>
      </c>
      <c r="BM239" s="157" t="s">
        <v>1372</v>
      </c>
    </row>
    <row r="240" spans="1:65" s="2" customFormat="1" ht="16.5" customHeight="1">
      <c r="A240" s="32"/>
      <c r="B240" s="144"/>
      <c r="C240" s="176" t="s">
        <v>349</v>
      </c>
      <c r="D240" s="176" t="s">
        <v>267</v>
      </c>
      <c r="E240" s="177" t="s">
        <v>846</v>
      </c>
      <c r="F240" s="178" t="s">
        <v>847</v>
      </c>
      <c r="G240" s="179" t="s">
        <v>322</v>
      </c>
      <c r="H240" s="180">
        <v>1</v>
      </c>
      <c r="I240" s="181"/>
      <c r="J240" s="182">
        <f t="shared" si="0"/>
        <v>0</v>
      </c>
      <c r="K240" s="183"/>
      <c r="L240" s="184"/>
      <c r="M240" s="185" t="s">
        <v>1</v>
      </c>
      <c r="N240" s="186" t="s">
        <v>38</v>
      </c>
      <c r="O240" s="58"/>
      <c r="P240" s="155">
        <f t="shared" si="1"/>
        <v>0</v>
      </c>
      <c r="Q240" s="155">
        <v>0.1</v>
      </c>
      <c r="R240" s="155">
        <f t="shared" si="2"/>
        <v>0.1</v>
      </c>
      <c r="S240" s="155">
        <v>0</v>
      </c>
      <c r="T240" s="156">
        <f t="shared" si="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7" t="s">
        <v>230</v>
      </c>
      <c r="AT240" s="157" t="s">
        <v>267</v>
      </c>
      <c r="AU240" s="157" t="s">
        <v>83</v>
      </c>
      <c r="AY240" s="17" t="s">
        <v>148</v>
      </c>
      <c r="BE240" s="158">
        <f t="shared" si="4"/>
        <v>0</v>
      </c>
      <c r="BF240" s="158">
        <f t="shared" si="5"/>
        <v>0</v>
      </c>
      <c r="BG240" s="158">
        <f t="shared" si="6"/>
        <v>0</v>
      </c>
      <c r="BH240" s="158">
        <f t="shared" si="7"/>
        <v>0</v>
      </c>
      <c r="BI240" s="158">
        <f t="shared" si="8"/>
        <v>0</v>
      </c>
      <c r="BJ240" s="17" t="s">
        <v>81</v>
      </c>
      <c r="BK240" s="158">
        <f t="shared" si="9"/>
        <v>0</v>
      </c>
      <c r="BL240" s="17" t="s">
        <v>154</v>
      </c>
      <c r="BM240" s="157" t="s">
        <v>1373</v>
      </c>
    </row>
    <row r="241" spans="1:65" s="12" customFormat="1" ht="22.8" customHeight="1">
      <c r="B241" s="131"/>
      <c r="D241" s="132" t="s">
        <v>72</v>
      </c>
      <c r="E241" s="142" t="s">
        <v>234</v>
      </c>
      <c r="F241" s="142" t="s">
        <v>856</v>
      </c>
      <c r="I241" s="134"/>
      <c r="J241" s="143">
        <f>BK241</f>
        <v>0</v>
      </c>
      <c r="L241" s="131"/>
      <c r="M241" s="136"/>
      <c r="N241" s="137"/>
      <c r="O241" s="137"/>
      <c r="P241" s="138">
        <f>SUM(P242:P264)</f>
        <v>0</v>
      </c>
      <c r="Q241" s="137"/>
      <c r="R241" s="138">
        <f>SUM(R242:R264)</f>
        <v>18.791522000000001</v>
      </c>
      <c r="S241" s="137"/>
      <c r="T241" s="139">
        <f>SUM(T242:T264)</f>
        <v>10.5</v>
      </c>
      <c r="AR241" s="132" t="s">
        <v>81</v>
      </c>
      <c r="AT241" s="140" t="s">
        <v>72</v>
      </c>
      <c r="AU241" s="140" t="s">
        <v>81</v>
      </c>
      <c r="AY241" s="132" t="s">
        <v>148</v>
      </c>
      <c r="BK241" s="141">
        <f>SUM(BK242:BK264)</f>
        <v>0</v>
      </c>
    </row>
    <row r="242" spans="1:65" s="2" customFormat="1" ht="16.5" customHeight="1">
      <c r="A242" s="32"/>
      <c r="B242" s="144"/>
      <c r="C242" s="145" t="s">
        <v>353</v>
      </c>
      <c r="D242" s="145" t="s">
        <v>150</v>
      </c>
      <c r="E242" s="146" t="s">
        <v>1374</v>
      </c>
      <c r="F242" s="147" t="s">
        <v>1375</v>
      </c>
      <c r="G242" s="148" t="s">
        <v>322</v>
      </c>
      <c r="H242" s="149">
        <v>8</v>
      </c>
      <c r="I242" s="150"/>
      <c r="J242" s="151">
        <f t="shared" ref="J242:J248" si="10">ROUND(I242*H242,2)</f>
        <v>0</v>
      </c>
      <c r="K242" s="152"/>
      <c r="L242" s="33"/>
      <c r="M242" s="153" t="s">
        <v>1</v>
      </c>
      <c r="N242" s="154" t="s">
        <v>38</v>
      </c>
      <c r="O242" s="58"/>
      <c r="P242" s="155">
        <f t="shared" ref="P242:P248" si="11">O242*H242</f>
        <v>0</v>
      </c>
      <c r="Q242" s="155">
        <v>1.1999999999999999E-3</v>
      </c>
      <c r="R242" s="155">
        <f t="shared" ref="R242:R248" si="12">Q242*H242</f>
        <v>9.5999999999999992E-3</v>
      </c>
      <c r="S242" s="155">
        <v>0</v>
      </c>
      <c r="T242" s="156">
        <f t="shared" ref="T242:T248" si="13"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7" t="s">
        <v>154</v>
      </c>
      <c r="AT242" s="157" t="s">
        <v>150</v>
      </c>
      <c r="AU242" s="157" t="s">
        <v>83</v>
      </c>
      <c r="AY242" s="17" t="s">
        <v>148</v>
      </c>
      <c r="BE242" s="158">
        <f t="shared" ref="BE242:BE248" si="14">IF(N242="základní",J242,0)</f>
        <v>0</v>
      </c>
      <c r="BF242" s="158">
        <f t="shared" ref="BF242:BF248" si="15">IF(N242="snížená",J242,0)</f>
        <v>0</v>
      </c>
      <c r="BG242" s="158">
        <f t="shared" ref="BG242:BG248" si="16">IF(N242="zákl. přenesená",J242,0)</f>
        <v>0</v>
      </c>
      <c r="BH242" s="158">
        <f t="shared" ref="BH242:BH248" si="17">IF(N242="sníž. přenesená",J242,0)</f>
        <v>0</v>
      </c>
      <c r="BI242" s="158">
        <f t="shared" ref="BI242:BI248" si="18">IF(N242="nulová",J242,0)</f>
        <v>0</v>
      </c>
      <c r="BJ242" s="17" t="s">
        <v>81</v>
      </c>
      <c r="BK242" s="158">
        <f t="shared" ref="BK242:BK248" si="19">ROUND(I242*H242,2)</f>
        <v>0</v>
      </c>
      <c r="BL242" s="17" t="s">
        <v>154</v>
      </c>
      <c r="BM242" s="157" t="s">
        <v>1376</v>
      </c>
    </row>
    <row r="243" spans="1:65" s="2" customFormat="1" ht="16.5" customHeight="1">
      <c r="A243" s="32"/>
      <c r="B243" s="144"/>
      <c r="C243" s="176" t="s">
        <v>357</v>
      </c>
      <c r="D243" s="176" t="s">
        <v>267</v>
      </c>
      <c r="E243" s="177" t="s">
        <v>1377</v>
      </c>
      <c r="F243" s="178" t="s">
        <v>1378</v>
      </c>
      <c r="G243" s="179" t="s">
        <v>322</v>
      </c>
      <c r="H243" s="180">
        <v>8</v>
      </c>
      <c r="I243" s="181"/>
      <c r="J243" s="182">
        <f t="shared" si="10"/>
        <v>0</v>
      </c>
      <c r="K243" s="183"/>
      <c r="L243" s="184"/>
      <c r="M243" s="185" t="s">
        <v>1</v>
      </c>
      <c r="N243" s="186" t="s">
        <v>38</v>
      </c>
      <c r="O243" s="58"/>
      <c r="P243" s="155">
        <f t="shared" si="11"/>
        <v>0</v>
      </c>
      <c r="Q243" s="155">
        <v>0</v>
      </c>
      <c r="R243" s="155">
        <f t="shared" si="12"/>
        <v>0</v>
      </c>
      <c r="S243" s="155">
        <v>0</v>
      </c>
      <c r="T243" s="156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7" t="s">
        <v>230</v>
      </c>
      <c r="AT243" s="157" t="s">
        <v>267</v>
      </c>
      <c r="AU243" s="157" t="s">
        <v>83</v>
      </c>
      <c r="AY243" s="17" t="s">
        <v>148</v>
      </c>
      <c r="BE243" s="158">
        <f t="shared" si="14"/>
        <v>0</v>
      </c>
      <c r="BF243" s="158">
        <f t="shared" si="15"/>
        <v>0</v>
      </c>
      <c r="BG243" s="158">
        <f t="shared" si="16"/>
        <v>0</v>
      </c>
      <c r="BH243" s="158">
        <f t="shared" si="17"/>
        <v>0</v>
      </c>
      <c r="BI243" s="158">
        <f t="shared" si="18"/>
        <v>0</v>
      </c>
      <c r="BJ243" s="17" t="s">
        <v>81</v>
      </c>
      <c r="BK243" s="158">
        <f t="shared" si="19"/>
        <v>0</v>
      </c>
      <c r="BL243" s="17" t="s">
        <v>154</v>
      </c>
      <c r="BM243" s="157" t="s">
        <v>1379</v>
      </c>
    </row>
    <row r="244" spans="1:65" s="2" customFormat="1" ht="24.15" customHeight="1">
      <c r="A244" s="32"/>
      <c r="B244" s="144"/>
      <c r="C244" s="145" t="s">
        <v>361</v>
      </c>
      <c r="D244" s="145" t="s">
        <v>150</v>
      </c>
      <c r="E244" s="146" t="s">
        <v>1172</v>
      </c>
      <c r="F244" s="147" t="s">
        <v>1173</v>
      </c>
      <c r="G244" s="148" t="s">
        <v>322</v>
      </c>
      <c r="H244" s="149">
        <v>1</v>
      </c>
      <c r="I244" s="150"/>
      <c r="J244" s="151">
        <f t="shared" si="10"/>
        <v>0</v>
      </c>
      <c r="K244" s="152"/>
      <c r="L244" s="33"/>
      <c r="M244" s="153" t="s">
        <v>1</v>
      </c>
      <c r="N244" s="154" t="s">
        <v>38</v>
      </c>
      <c r="O244" s="58"/>
      <c r="P244" s="155">
        <f t="shared" si="11"/>
        <v>0</v>
      </c>
      <c r="Q244" s="155">
        <v>6.9999999999999999E-4</v>
      </c>
      <c r="R244" s="155">
        <f t="shared" si="12"/>
        <v>6.9999999999999999E-4</v>
      </c>
      <c r="S244" s="155">
        <v>0</v>
      </c>
      <c r="T244" s="156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7" t="s">
        <v>154</v>
      </c>
      <c r="AT244" s="157" t="s">
        <v>150</v>
      </c>
      <c r="AU244" s="157" t="s">
        <v>83</v>
      </c>
      <c r="AY244" s="17" t="s">
        <v>148</v>
      </c>
      <c r="BE244" s="158">
        <f t="shared" si="14"/>
        <v>0</v>
      </c>
      <c r="BF244" s="158">
        <f t="shared" si="15"/>
        <v>0</v>
      </c>
      <c r="BG244" s="158">
        <f t="shared" si="16"/>
        <v>0</v>
      </c>
      <c r="BH244" s="158">
        <f t="shared" si="17"/>
        <v>0</v>
      </c>
      <c r="BI244" s="158">
        <f t="shared" si="18"/>
        <v>0</v>
      </c>
      <c r="BJ244" s="17" t="s">
        <v>81</v>
      </c>
      <c r="BK244" s="158">
        <f t="shared" si="19"/>
        <v>0</v>
      </c>
      <c r="BL244" s="17" t="s">
        <v>154</v>
      </c>
      <c r="BM244" s="157" t="s">
        <v>1380</v>
      </c>
    </row>
    <row r="245" spans="1:65" s="2" customFormat="1" ht="24.15" customHeight="1">
      <c r="A245" s="32"/>
      <c r="B245" s="144"/>
      <c r="C245" s="176" t="s">
        <v>367</v>
      </c>
      <c r="D245" s="176" t="s">
        <v>267</v>
      </c>
      <c r="E245" s="177" t="s">
        <v>1381</v>
      </c>
      <c r="F245" s="178" t="s">
        <v>1382</v>
      </c>
      <c r="G245" s="179" t="s">
        <v>322</v>
      </c>
      <c r="H245" s="180">
        <v>1</v>
      </c>
      <c r="I245" s="181"/>
      <c r="J245" s="182">
        <f t="shared" si="10"/>
        <v>0</v>
      </c>
      <c r="K245" s="183"/>
      <c r="L245" s="184"/>
      <c r="M245" s="185" t="s">
        <v>1</v>
      </c>
      <c r="N245" s="186" t="s">
        <v>38</v>
      </c>
      <c r="O245" s="58"/>
      <c r="P245" s="155">
        <f t="shared" si="11"/>
        <v>0</v>
      </c>
      <c r="Q245" s="155">
        <v>3.5000000000000001E-3</v>
      </c>
      <c r="R245" s="155">
        <f t="shared" si="12"/>
        <v>3.5000000000000001E-3</v>
      </c>
      <c r="S245" s="155">
        <v>0</v>
      </c>
      <c r="T245" s="156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7" t="s">
        <v>230</v>
      </c>
      <c r="AT245" s="157" t="s">
        <v>267</v>
      </c>
      <c r="AU245" s="157" t="s">
        <v>83</v>
      </c>
      <c r="AY245" s="17" t="s">
        <v>148</v>
      </c>
      <c r="BE245" s="158">
        <f t="shared" si="14"/>
        <v>0</v>
      </c>
      <c r="BF245" s="158">
        <f t="shared" si="15"/>
        <v>0</v>
      </c>
      <c r="BG245" s="158">
        <f t="shared" si="16"/>
        <v>0</v>
      </c>
      <c r="BH245" s="158">
        <f t="shared" si="17"/>
        <v>0</v>
      </c>
      <c r="BI245" s="158">
        <f t="shared" si="18"/>
        <v>0</v>
      </c>
      <c r="BJ245" s="17" t="s">
        <v>81</v>
      </c>
      <c r="BK245" s="158">
        <f t="shared" si="19"/>
        <v>0</v>
      </c>
      <c r="BL245" s="17" t="s">
        <v>154</v>
      </c>
      <c r="BM245" s="157" t="s">
        <v>1383</v>
      </c>
    </row>
    <row r="246" spans="1:65" s="2" customFormat="1" ht="24.15" customHeight="1">
      <c r="A246" s="32"/>
      <c r="B246" s="144"/>
      <c r="C246" s="145" t="s">
        <v>524</v>
      </c>
      <c r="D246" s="145" t="s">
        <v>150</v>
      </c>
      <c r="E246" s="146" t="s">
        <v>865</v>
      </c>
      <c r="F246" s="147" t="s">
        <v>866</v>
      </c>
      <c r="G246" s="148" t="s">
        <v>322</v>
      </c>
      <c r="H246" s="149">
        <v>1</v>
      </c>
      <c r="I246" s="150"/>
      <c r="J246" s="151">
        <f t="shared" si="10"/>
        <v>0</v>
      </c>
      <c r="K246" s="152"/>
      <c r="L246" s="33"/>
      <c r="M246" s="153" t="s">
        <v>1</v>
      </c>
      <c r="N246" s="154" t="s">
        <v>38</v>
      </c>
      <c r="O246" s="58"/>
      <c r="P246" s="155">
        <f t="shared" si="11"/>
        <v>0</v>
      </c>
      <c r="Q246" s="155">
        <v>0.11241</v>
      </c>
      <c r="R246" s="155">
        <f t="shared" si="12"/>
        <v>0.11241</v>
      </c>
      <c r="S246" s="155">
        <v>0</v>
      </c>
      <c r="T246" s="156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7" t="s">
        <v>154</v>
      </c>
      <c r="AT246" s="157" t="s">
        <v>150</v>
      </c>
      <c r="AU246" s="157" t="s">
        <v>83</v>
      </c>
      <c r="AY246" s="17" t="s">
        <v>148</v>
      </c>
      <c r="BE246" s="158">
        <f t="shared" si="14"/>
        <v>0</v>
      </c>
      <c r="BF246" s="158">
        <f t="shared" si="15"/>
        <v>0</v>
      </c>
      <c r="BG246" s="158">
        <f t="shared" si="16"/>
        <v>0</v>
      </c>
      <c r="BH246" s="158">
        <f t="shared" si="17"/>
        <v>0</v>
      </c>
      <c r="BI246" s="158">
        <f t="shared" si="18"/>
        <v>0</v>
      </c>
      <c r="BJ246" s="17" t="s">
        <v>81</v>
      </c>
      <c r="BK246" s="158">
        <f t="shared" si="19"/>
        <v>0</v>
      </c>
      <c r="BL246" s="17" t="s">
        <v>154</v>
      </c>
      <c r="BM246" s="157" t="s">
        <v>1384</v>
      </c>
    </row>
    <row r="247" spans="1:65" s="2" customFormat="1" ht="21.75" customHeight="1">
      <c r="A247" s="32"/>
      <c r="B247" s="144"/>
      <c r="C247" s="176" t="s">
        <v>528</v>
      </c>
      <c r="D247" s="176" t="s">
        <v>267</v>
      </c>
      <c r="E247" s="177" t="s">
        <v>869</v>
      </c>
      <c r="F247" s="178" t="s">
        <v>870</v>
      </c>
      <c r="G247" s="179" t="s">
        <v>322</v>
      </c>
      <c r="H247" s="180">
        <v>1</v>
      </c>
      <c r="I247" s="181"/>
      <c r="J247" s="182">
        <f t="shared" si="10"/>
        <v>0</v>
      </c>
      <c r="K247" s="183"/>
      <c r="L247" s="184"/>
      <c r="M247" s="185" t="s">
        <v>1</v>
      </c>
      <c r="N247" s="186" t="s">
        <v>38</v>
      </c>
      <c r="O247" s="58"/>
      <c r="P247" s="155">
        <f t="shared" si="11"/>
        <v>0</v>
      </c>
      <c r="Q247" s="155">
        <v>6.1000000000000004E-3</v>
      </c>
      <c r="R247" s="155">
        <f t="shared" si="12"/>
        <v>6.1000000000000004E-3</v>
      </c>
      <c r="S247" s="155">
        <v>0</v>
      </c>
      <c r="T247" s="156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7" t="s">
        <v>230</v>
      </c>
      <c r="AT247" s="157" t="s">
        <v>267</v>
      </c>
      <c r="AU247" s="157" t="s">
        <v>83</v>
      </c>
      <c r="AY247" s="17" t="s">
        <v>148</v>
      </c>
      <c r="BE247" s="158">
        <f t="shared" si="14"/>
        <v>0</v>
      </c>
      <c r="BF247" s="158">
        <f t="shared" si="15"/>
        <v>0</v>
      </c>
      <c r="BG247" s="158">
        <f t="shared" si="16"/>
        <v>0</v>
      </c>
      <c r="BH247" s="158">
        <f t="shared" si="17"/>
        <v>0</v>
      </c>
      <c r="BI247" s="158">
        <f t="shared" si="18"/>
        <v>0</v>
      </c>
      <c r="BJ247" s="17" t="s">
        <v>81</v>
      </c>
      <c r="BK247" s="158">
        <f t="shared" si="19"/>
        <v>0</v>
      </c>
      <c r="BL247" s="17" t="s">
        <v>154</v>
      </c>
      <c r="BM247" s="157" t="s">
        <v>1385</v>
      </c>
    </row>
    <row r="248" spans="1:65" s="2" customFormat="1" ht="24.15" customHeight="1">
      <c r="A248" s="32"/>
      <c r="B248" s="144"/>
      <c r="C248" s="145" t="s">
        <v>533</v>
      </c>
      <c r="D248" s="145" t="s">
        <v>150</v>
      </c>
      <c r="E248" s="146" t="s">
        <v>1386</v>
      </c>
      <c r="F248" s="147" t="s">
        <v>1387</v>
      </c>
      <c r="G248" s="148" t="s">
        <v>153</v>
      </c>
      <c r="H248" s="149">
        <v>40.4</v>
      </c>
      <c r="I248" s="150"/>
      <c r="J248" s="151">
        <f t="shared" si="10"/>
        <v>0</v>
      </c>
      <c r="K248" s="152"/>
      <c r="L248" s="33"/>
      <c r="M248" s="153" t="s">
        <v>1</v>
      </c>
      <c r="N248" s="154" t="s">
        <v>38</v>
      </c>
      <c r="O248" s="58"/>
      <c r="P248" s="155">
        <f t="shared" si="11"/>
        <v>0</v>
      </c>
      <c r="Q248" s="155">
        <v>4.0000000000000002E-4</v>
      </c>
      <c r="R248" s="155">
        <f t="shared" si="12"/>
        <v>1.6160000000000001E-2</v>
      </c>
      <c r="S248" s="155">
        <v>0</v>
      </c>
      <c r="T248" s="156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7" t="s">
        <v>154</v>
      </c>
      <c r="AT248" s="157" t="s">
        <v>150</v>
      </c>
      <c r="AU248" s="157" t="s">
        <v>83</v>
      </c>
      <c r="AY248" s="17" t="s">
        <v>148</v>
      </c>
      <c r="BE248" s="158">
        <f t="shared" si="14"/>
        <v>0</v>
      </c>
      <c r="BF248" s="158">
        <f t="shared" si="15"/>
        <v>0</v>
      </c>
      <c r="BG248" s="158">
        <f t="shared" si="16"/>
        <v>0</v>
      </c>
      <c r="BH248" s="158">
        <f t="shared" si="17"/>
        <v>0</v>
      </c>
      <c r="BI248" s="158">
        <f t="shared" si="18"/>
        <v>0</v>
      </c>
      <c r="BJ248" s="17" t="s">
        <v>81</v>
      </c>
      <c r="BK248" s="158">
        <f t="shared" si="19"/>
        <v>0</v>
      </c>
      <c r="BL248" s="17" t="s">
        <v>154</v>
      </c>
      <c r="BM248" s="157" t="s">
        <v>1388</v>
      </c>
    </row>
    <row r="249" spans="1:65" s="13" customFormat="1" ht="10.199999999999999">
      <c r="B249" s="159"/>
      <c r="D249" s="160" t="s">
        <v>156</v>
      </c>
      <c r="E249" s="161" t="s">
        <v>1</v>
      </c>
      <c r="F249" s="162" t="s">
        <v>1389</v>
      </c>
      <c r="H249" s="163">
        <v>15</v>
      </c>
      <c r="I249" s="164"/>
      <c r="L249" s="159"/>
      <c r="M249" s="165"/>
      <c r="N249" s="166"/>
      <c r="O249" s="166"/>
      <c r="P249" s="166"/>
      <c r="Q249" s="166"/>
      <c r="R249" s="166"/>
      <c r="S249" s="166"/>
      <c r="T249" s="167"/>
      <c r="AT249" s="161" t="s">
        <v>156</v>
      </c>
      <c r="AU249" s="161" t="s">
        <v>83</v>
      </c>
      <c r="AV249" s="13" t="s">
        <v>83</v>
      </c>
      <c r="AW249" s="13" t="s">
        <v>31</v>
      </c>
      <c r="AX249" s="13" t="s">
        <v>73</v>
      </c>
      <c r="AY249" s="161" t="s">
        <v>148</v>
      </c>
    </row>
    <row r="250" spans="1:65" s="13" customFormat="1" ht="10.199999999999999">
      <c r="B250" s="159"/>
      <c r="D250" s="160" t="s">
        <v>156</v>
      </c>
      <c r="E250" s="161" t="s">
        <v>1</v>
      </c>
      <c r="F250" s="162" t="s">
        <v>1390</v>
      </c>
      <c r="H250" s="163">
        <v>15.9</v>
      </c>
      <c r="I250" s="164"/>
      <c r="L250" s="159"/>
      <c r="M250" s="165"/>
      <c r="N250" s="166"/>
      <c r="O250" s="166"/>
      <c r="P250" s="166"/>
      <c r="Q250" s="166"/>
      <c r="R250" s="166"/>
      <c r="S250" s="166"/>
      <c r="T250" s="167"/>
      <c r="AT250" s="161" t="s">
        <v>156</v>
      </c>
      <c r="AU250" s="161" t="s">
        <v>83</v>
      </c>
      <c r="AV250" s="13" t="s">
        <v>83</v>
      </c>
      <c r="AW250" s="13" t="s">
        <v>31</v>
      </c>
      <c r="AX250" s="13" t="s">
        <v>73</v>
      </c>
      <c r="AY250" s="161" t="s">
        <v>148</v>
      </c>
    </row>
    <row r="251" spans="1:65" s="13" customFormat="1" ht="10.199999999999999">
      <c r="B251" s="159"/>
      <c r="D251" s="160" t="s">
        <v>156</v>
      </c>
      <c r="E251" s="161" t="s">
        <v>1</v>
      </c>
      <c r="F251" s="162" t="s">
        <v>1391</v>
      </c>
      <c r="H251" s="163">
        <v>6</v>
      </c>
      <c r="I251" s="164"/>
      <c r="L251" s="159"/>
      <c r="M251" s="165"/>
      <c r="N251" s="166"/>
      <c r="O251" s="166"/>
      <c r="P251" s="166"/>
      <c r="Q251" s="166"/>
      <c r="R251" s="166"/>
      <c r="S251" s="166"/>
      <c r="T251" s="167"/>
      <c r="AT251" s="161" t="s">
        <v>156</v>
      </c>
      <c r="AU251" s="161" t="s">
        <v>83</v>
      </c>
      <c r="AV251" s="13" t="s">
        <v>83</v>
      </c>
      <c r="AW251" s="13" t="s">
        <v>31</v>
      </c>
      <c r="AX251" s="13" t="s">
        <v>73</v>
      </c>
      <c r="AY251" s="161" t="s">
        <v>148</v>
      </c>
    </row>
    <row r="252" spans="1:65" s="13" customFormat="1" ht="10.199999999999999">
      <c r="B252" s="159"/>
      <c r="D252" s="160" t="s">
        <v>156</v>
      </c>
      <c r="E252" s="161" t="s">
        <v>1</v>
      </c>
      <c r="F252" s="162" t="s">
        <v>1392</v>
      </c>
      <c r="H252" s="163">
        <v>3.5</v>
      </c>
      <c r="I252" s="164"/>
      <c r="L252" s="159"/>
      <c r="M252" s="165"/>
      <c r="N252" s="166"/>
      <c r="O252" s="166"/>
      <c r="P252" s="166"/>
      <c r="Q252" s="166"/>
      <c r="R252" s="166"/>
      <c r="S252" s="166"/>
      <c r="T252" s="167"/>
      <c r="AT252" s="161" t="s">
        <v>156</v>
      </c>
      <c r="AU252" s="161" t="s">
        <v>83</v>
      </c>
      <c r="AV252" s="13" t="s">
        <v>83</v>
      </c>
      <c r="AW252" s="13" t="s">
        <v>31</v>
      </c>
      <c r="AX252" s="13" t="s">
        <v>73</v>
      </c>
      <c r="AY252" s="161" t="s">
        <v>148</v>
      </c>
    </row>
    <row r="253" spans="1:65" s="14" customFormat="1" ht="10.199999999999999">
      <c r="B253" s="168"/>
      <c r="D253" s="160" t="s">
        <v>156</v>
      </c>
      <c r="E253" s="169" t="s">
        <v>1</v>
      </c>
      <c r="F253" s="170" t="s">
        <v>182</v>
      </c>
      <c r="H253" s="171">
        <v>40.4</v>
      </c>
      <c r="I253" s="172"/>
      <c r="L253" s="168"/>
      <c r="M253" s="173"/>
      <c r="N253" s="174"/>
      <c r="O253" s="174"/>
      <c r="P253" s="174"/>
      <c r="Q253" s="174"/>
      <c r="R253" s="174"/>
      <c r="S253" s="174"/>
      <c r="T253" s="175"/>
      <c r="AT253" s="169" t="s">
        <v>156</v>
      </c>
      <c r="AU253" s="169" t="s">
        <v>83</v>
      </c>
      <c r="AV253" s="14" t="s">
        <v>154</v>
      </c>
      <c r="AW253" s="14" t="s">
        <v>31</v>
      </c>
      <c r="AX253" s="14" t="s">
        <v>81</v>
      </c>
      <c r="AY253" s="169" t="s">
        <v>148</v>
      </c>
    </row>
    <row r="254" spans="1:65" s="2" customFormat="1" ht="24.15" customHeight="1">
      <c r="A254" s="32"/>
      <c r="B254" s="144"/>
      <c r="C254" s="145" t="s">
        <v>536</v>
      </c>
      <c r="D254" s="145" t="s">
        <v>150</v>
      </c>
      <c r="E254" s="146" t="s">
        <v>1393</v>
      </c>
      <c r="F254" s="147" t="s">
        <v>1394</v>
      </c>
      <c r="G254" s="148" t="s">
        <v>205</v>
      </c>
      <c r="H254" s="149">
        <v>4</v>
      </c>
      <c r="I254" s="150"/>
      <c r="J254" s="151">
        <f>ROUND(I254*H254,2)</f>
        <v>0</v>
      </c>
      <c r="K254" s="152"/>
      <c r="L254" s="33"/>
      <c r="M254" s="153" t="s">
        <v>1</v>
      </c>
      <c r="N254" s="154" t="s">
        <v>38</v>
      </c>
      <c r="O254" s="58"/>
      <c r="P254" s="155">
        <f>O254*H254</f>
        <v>0</v>
      </c>
      <c r="Q254" s="155">
        <v>1.6000000000000001E-3</v>
      </c>
      <c r="R254" s="155">
        <f>Q254*H254</f>
        <v>6.4000000000000003E-3</v>
      </c>
      <c r="S254" s="155">
        <v>0</v>
      </c>
      <c r="T254" s="156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7" t="s">
        <v>154</v>
      </c>
      <c r="AT254" s="157" t="s">
        <v>150</v>
      </c>
      <c r="AU254" s="157" t="s">
        <v>83</v>
      </c>
      <c r="AY254" s="17" t="s">
        <v>148</v>
      </c>
      <c r="BE254" s="158">
        <f>IF(N254="základní",J254,0)</f>
        <v>0</v>
      </c>
      <c r="BF254" s="158">
        <f>IF(N254="snížená",J254,0)</f>
        <v>0</v>
      </c>
      <c r="BG254" s="158">
        <f>IF(N254="zákl. přenesená",J254,0)</f>
        <v>0</v>
      </c>
      <c r="BH254" s="158">
        <f>IF(N254="sníž. přenesená",J254,0)</f>
        <v>0</v>
      </c>
      <c r="BI254" s="158">
        <f>IF(N254="nulová",J254,0)</f>
        <v>0</v>
      </c>
      <c r="BJ254" s="17" t="s">
        <v>81</v>
      </c>
      <c r="BK254" s="158">
        <f>ROUND(I254*H254,2)</f>
        <v>0</v>
      </c>
      <c r="BL254" s="17" t="s">
        <v>154</v>
      </c>
      <c r="BM254" s="157" t="s">
        <v>1395</v>
      </c>
    </row>
    <row r="255" spans="1:65" s="13" customFormat="1" ht="10.199999999999999">
      <c r="B255" s="159"/>
      <c r="D255" s="160" t="s">
        <v>156</v>
      </c>
      <c r="E255" s="161" t="s">
        <v>1</v>
      </c>
      <c r="F255" s="162" t="s">
        <v>1396</v>
      </c>
      <c r="H255" s="163">
        <v>4</v>
      </c>
      <c r="I255" s="164"/>
      <c r="L255" s="159"/>
      <c r="M255" s="165"/>
      <c r="N255" s="166"/>
      <c r="O255" s="166"/>
      <c r="P255" s="166"/>
      <c r="Q255" s="166"/>
      <c r="R255" s="166"/>
      <c r="S255" s="166"/>
      <c r="T255" s="167"/>
      <c r="AT255" s="161" t="s">
        <v>156</v>
      </c>
      <c r="AU255" s="161" t="s">
        <v>83</v>
      </c>
      <c r="AV255" s="13" t="s">
        <v>83</v>
      </c>
      <c r="AW255" s="13" t="s">
        <v>31</v>
      </c>
      <c r="AX255" s="13" t="s">
        <v>81</v>
      </c>
      <c r="AY255" s="161" t="s">
        <v>148</v>
      </c>
    </row>
    <row r="256" spans="1:65" s="2" customFormat="1" ht="33" customHeight="1">
      <c r="A256" s="32"/>
      <c r="B256" s="144"/>
      <c r="C256" s="145" t="s">
        <v>541</v>
      </c>
      <c r="D256" s="145" t="s">
        <v>150</v>
      </c>
      <c r="E256" s="146" t="s">
        <v>884</v>
      </c>
      <c r="F256" s="147" t="s">
        <v>885</v>
      </c>
      <c r="G256" s="148" t="s">
        <v>153</v>
      </c>
      <c r="H256" s="149">
        <v>50</v>
      </c>
      <c r="I256" s="150"/>
      <c r="J256" s="151">
        <f>ROUND(I256*H256,2)</f>
        <v>0</v>
      </c>
      <c r="K256" s="152"/>
      <c r="L256" s="33"/>
      <c r="M256" s="153" t="s">
        <v>1</v>
      </c>
      <c r="N256" s="154" t="s">
        <v>38</v>
      </c>
      <c r="O256" s="58"/>
      <c r="P256" s="155">
        <f>O256*H256</f>
        <v>0</v>
      </c>
      <c r="Q256" s="155">
        <v>0.15540000000000001</v>
      </c>
      <c r="R256" s="155">
        <f>Q256*H256</f>
        <v>7.7700000000000005</v>
      </c>
      <c r="S256" s="155">
        <v>0</v>
      </c>
      <c r="T256" s="156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7" t="s">
        <v>154</v>
      </c>
      <c r="AT256" s="157" t="s">
        <v>150</v>
      </c>
      <c r="AU256" s="157" t="s">
        <v>83</v>
      </c>
      <c r="AY256" s="17" t="s">
        <v>148</v>
      </c>
      <c r="BE256" s="158">
        <f>IF(N256="základní",J256,0)</f>
        <v>0</v>
      </c>
      <c r="BF256" s="158">
        <f>IF(N256="snížená",J256,0)</f>
        <v>0</v>
      </c>
      <c r="BG256" s="158">
        <f>IF(N256="zákl. přenesená",J256,0)</f>
        <v>0</v>
      </c>
      <c r="BH256" s="158">
        <f>IF(N256="sníž. přenesená",J256,0)</f>
        <v>0</v>
      </c>
      <c r="BI256" s="158">
        <f>IF(N256="nulová",J256,0)</f>
        <v>0</v>
      </c>
      <c r="BJ256" s="17" t="s">
        <v>81</v>
      </c>
      <c r="BK256" s="158">
        <f>ROUND(I256*H256,2)</f>
        <v>0</v>
      </c>
      <c r="BL256" s="17" t="s">
        <v>154</v>
      </c>
      <c r="BM256" s="157" t="s">
        <v>1397</v>
      </c>
    </row>
    <row r="257" spans="1:65" s="13" customFormat="1" ht="10.199999999999999">
      <c r="B257" s="159"/>
      <c r="D257" s="160" t="s">
        <v>156</v>
      </c>
      <c r="E257" s="161" t="s">
        <v>1</v>
      </c>
      <c r="F257" s="162" t="s">
        <v>805</v>
      </c>
      <c r="H257" s="163">
        <v>50</v>
      </c>
      <c r="I257" s="164"/>
      <c r="L257" s="159"/>
      <c r="M257" s="165"/>
      <c r="N257" s="166"/>
      <c r="O257" s="166"/>
      <c r="P257" s="166"/>
      <c r="Q257" s="166"/>
      <c r="R257" s="166"/>
      <c r="S257" s="166"/>
      <c r="T257" s="167"/>
      <c r="AT257" s="161" t="s">
        <v>156</v>
      </c>
      <c r="AU257" s="161" t="s">
        <v>83</v>
      </c>
      <c r="AV257" s="13" t="s">
        <v>83</v>
      </c>
      <c r="AW257" s="13" t="s">
        <v>31</v>
      </c>
      <c r="AX257" s="13" t="s">
        <v>81</v>
      </c>
      <c r="AY257" s="161" t="s">
        <v>148</v>
      </c>
    </row>
    <row r="258" spans="1:65" s="2" customFormat="1" ht="16.5" customHeight="1">
      <c r="A258" s="32"/>
      <c r="B258" s="144"/>
      <c r="C258" s="176" t="s">
        <v>753</v>
      </c>
      <c r="D258" s="176" t="s">
        <v>267</v>
      </c>
      <c r="E258" s="177" t="s">
        <v>889</v>
      </c>
      <c r="F258" s="178" t="s">
        <v>890</v>
      </c>
      <c r="G258" s="179" t="s">
        <v>153</v>
      </c>
      <c r="H258" s="180">
        <v>50</v>
      </c>
      <c r="I258" s="181"/>
      <c r="J258" s="182">
        <f>ROUND(I258*H258,2)</f>
        <v>0</v>
      </c>
      <c r="K258" s="183"/>
      <c r="L258" s="184"/>
      <c r="M258" s="185" t="s">
        <v>1</v>
      </c>
      <c r="N258" s="186" t="s">
        <v>38</v>
      </c>
      <c r="O258" s="58"/>
      <c r="P258" s="155">
        <f>O258*H258</f>
        <v>0</v>
      </c>
      <c r="Q258" s="155">
        <v>0.08</v>
      </c>
      <c r="R258" s="155">
        <f>Q258*H258</f>
        <v>4</v>
      </c>
      <c r="S258" s="155">
        <v>0</v>
      </c>
      <c r="T258" s="156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7" t="s">
        <v>230</v>
      </c>
      <c r="AT258" s="157" t="s">
        <v>267</v>
      </c>
      <c r="AU258" s="157" t="s">
        <v>83</v>
      </c>
      <c r="AY258" s="17" t="s">
        <v>148</v>
      </c>
      <c r="BE258" s="158">
        <f>IF(N258="základní",J258,0)</f>
        <v>0</v>
      </c>
      <c r="BF258" s="158">
        <f>IF(N258="snížená",J258,0)</f>
        <v>0</v>
      </c>
      <c r="BG258" s="158">
        <f>IF(N258="zákl. přenesená",J258,0)</f>
        <v>0</v>
      </c>
      <c r="BH258" s="158">
        <f>IF(N258="sníž. přenesená",J258,0)</f>
        <v>0</v>
      </c>
      <c r="BI258" s="158">
        <f>IF(N258="nulová",J258,0)</f>
        <v>0</v>
      </c>
      <c r="BJ258" s="17" t="s">
        <v>81</v>
      </c>
      <c r="BK258" s="158">
        <f>ROUND(I258*H258,2)</f>
        <v>0</v>
      </c>
      <c r="BL258" s="17" t="s">
        <v>154</v>
      </c>
      <c r="BM258" s="157" t="s">
        <v>1398</v>
      </c>
    </row>
    <row r="259" spans="1:65" s="2" customFormat="1" ht="24.15" customHeight="1">
      <c r="A259" s="32"/>
      <c r="B259" s="144"/>
      <c r="C259" s="145" t="s">
        <v>757</v>
      </c>
      <c r="D259" s="145" t="s">
        <v>150</v>
      </c>
      <c r="E259" s="146" t="s">
        <v>921</v>
      </c>
      <c r="F259" s="147" t="s">
        <v>922</v>
      </c>
      <c r="G259" s="148" t="s">
        <v>165</v>
      </c>
      <c r="H259" s="149">
        <v>3</v>
      </c>
      <c r="I259" s="150"/>
      <c r="J259" s="151">
        <f>ROUND(I259*H259,2)</f>
        <v>0</v>
      </c>
      <c r="K259" s="152"/>
      <c r="L259" s="33"/>
      <c r="M259" s="153" t="s">
        <v>1</v>
      </c>
      <c r="N259" s="154" t="s">
        <v>38</v>
      </c>
      <c r="O259" s="58"/>
      <c r="P259" s="155">
        <f>O259*H259</f>
        <v>0</v>
      </c>
      <c r="Q259" s="155">
        <v>2.2563399999999998</v>
      </c>
      <c r="R259" s="155">
        <f>Q259*H259</f>
        <v>6.7690199999999994</v>
      </c>
      <c r="S259" s="155">
        <v>0</v>
      </c>
      <c r="T259" s="156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7" t="s">
        <v>154</v>
      </c>
      <c r="AT259" s="157" t="s">
        <v>150</v>
      </c>
      <c r="AU259" s="157" t="s">
        <v>83</v>
      </c>
      <c r="AY259" s="17" t="s">
        <v>148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7" t="s">
        <v>81</v>
      </c>
      <c r="BK259" s="158">
        <f>ROUND(I259*H259,2)</f>
        <v>0</v>
      </c>
      <c r="BL259" s="17" t="s">
        <v>154</v>
      </c>
      <c r="BM259" s="157" t="s">
        <v>1399</v>
      </c>
    </row>
    <row r="260" spans="1:65" s="13" customFormat="1" ht="10.199999999999999">
      <c r="B260" s="159"/>
      <c r="D260" s="160" t="s">
        <v>156</v>
      </c>
      <c r="E260" s="161" t="s">
        <v>1</v>
      </c>
      <c r="F260" s="162" t="s">
        <v>1400</v>
      </c>
      <c r="H260" s="163">
        <v>3</v>
      </c>
      <c r="I260" s="164"/>
      <c r="L260" s="159"/>
      <c r="M260" s="165"/>
      <c r="N260" s="166"/>
      <c r="O260" s="166"/>
      <c r="P260" s="166"/>
      <c r="Q260" s="166"/>
      <c r="R260" s="166"/>
      <c r="S260" s="166"/>
      <c r="T260" s="167"/>
      <c r="AT260" s="161" t="s">
        <v>156</v>
      </c>
      <c r="AU260" s="161" t="s">
        <v>83</v>
      </c>
      <c r="AV260" s="13" t="s">
        <v>83</v>
      </c>
      <c r="AW260" s="13" t="s">
        <v>31</v>
      </c>
      <c r="AX260" s="13" t="s">
        <v>81</v>
      </c>
      <c r="AY260" s="161" t="s">
        <v>148</v>
      </c>
    </row>
    <row r="261" spans="1:65" s="2" customFormat="1" ht="33" customHeight="1">
      <c r="A261" s="32"/>
      <c r="B261" s="144"/>
      <c r="C261" s="145" t="s">
        <v>761</v>
      </c>
      <c r="D261" s="145" t="s">
        <v>150</v>
      </c>
      <c r="E261" s="146" t="s">
        <v>933</v>
      </c>
      <c r="F261" s="147" t="s">
        <v>934</v>
      </c>
      <c r="G261" s="148" t="s">
        <v>205</v>
      </c>
      <c r="H261" s="149">
        <v>271.2</v>
      </c>
      <c r="I261" s="150"/>
      <c r="J261" s="151">
        <f>ROUND(I261*H261,2)</f>
        <v>0</v>
      </c>
      <c r="K261" s="152"/>
      <c r="L261" s="33"/>
      <c r="M261" s="153" t="s">
        <v>1</v>
      </c>
      <c r="N261" s="154" t="s">
        <v>38</v>
      </c>
      <c r="O261" s="58"/>
      <c r="P261" s="155">
        <f>O261*H261</f>
        <v>0</v>
      </c>
      <c r="Q261" s="155">
        <v>3.6000000000000002E-4</v>
      </c>
      <c r="R261" s="155">
        <f>Q261*H261</f>
        <v>9.7631999999999997E-2</v>
      </c>
      <c r="S261" s="155">
        <v>0</v>
      </c>
      <c r="T261" s="156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7" t="s">
        <v>154</v>
      </c>
      <c r="AT261" s="157" t="s">
        <v>150</v>
      </c>
      <c r="AU261" s="157" t="s">
        <v>83</v>
      </c>
      <c r="AY261" s="17" t="s">
        <v>148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7" t="s">
        <v>81</v>
      </c>
      <c r="BK261" s="158">
        <f>ROUND(I261*H261,2)</f>
        <v>0</v>
      </c>
      <c r="BL261" s="17" t="s">
        <v>154</v>
      </c>
      <c r="BM261" s="157" t="s">
        <v>1401</v>
      </c>
    </row>
    <row r="262" spans="1:65" s="2" customFormat="1" ht="21.75" customHeight="1">
      <c r="A262" s="32"/>
      <c r="B262" s="144"/>
      <c r="C262" s="145" t="s">
        <v>765</v>
      </c>
      <c r="D262" s="145" t="s">
        <v>150</v>
      </c>
      <c r="E262" s="146" t="s">
        <v>1402</v>
      </c>
      <c r="F262" s="147" t="s">
        <v>1403</v>
      </c>
      <c r="G262" s="148" t="s">
        <v>153</v>
      </c>
      <c r="H262" s="149">
        <v>23</v>
      </c>
      <c r="I262" s="150"/>
      <c r="J262" s="151">
        <f>ROUND(I262*H262,2)</f>
        <v>0</v>
      </c>
      <c r="K262" s="152"/>
      <c r="L262" s="33"/>
      <c r="M262" s="153" t="s">
        <v>1</v>
      </c>
      <c r="N262" s="154" t="s">
        <v>38</v>
      </c>
      <c r="O262" s="58"/>
      <c r="P262" s="155">
        <f>O262*H262</f>
        <v>0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7" t="s">
        <v>154</v>
      </c>
      <c r="AT262" s="157" t="s">
        <v>150</v>
      </c>
      <c r="AU262" s="157" t="s">
        <v>83</v>
      </c>
      <c r="AY262" s="17" t="s">
        <v>148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7" t="s">
        <v>81</v>
      </c>
      <c r="BK262" s="158">
        <f>ROUND(I262*H262,2)</f>
        <v>0</v>
      </c>
      <c r="BL262" s="17" t="s">
        <v>154</v>
      </c>
      <c r="BM262" s="157" t="s">
        <v>1404</v>
      </c>
    </row>
    <row r="263" spans="1:65" s="2" customFormat="1" ht="24.15" customHeight="1">
      <c r="A263" s="32"/>
      <c r="B263" s="144"/>
      <c r="C263" s="145" t="s">
        <v>769</v>
      </c>
      <c r="D263" s="145" t="s">
        <v>150</v>
      </c>
      <c r="E263" s="146" t="s">
        <v>989</v>
      </c>
      <c r="F263" s="147" t="s">
        <v>990</v>
      </c>
      <c r="G263" s="148" t="s">
        <v>322</v>
      </c>
      <c r="H263" s="149">
        <v>1</v>
      </c>
      <c r="I263" s="150"/>
      <c r="J263" s="151">
        <f>ROUND(I263*H263,2)</f>
        <v>0</v>
      </c>
      <c r="K263" s="152"/>
      <c r="L263" s="33"/>
      <c r="M263" s="153" t="s">
        <v>1</v>
      </c>
      <c r="N263" s="154" t="s">
        <v>38</v>
      </c>
      <c r="O263" s="58"/>
      <c r="P263" s="155">
        <f>O263*H263</f>
        <v>0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7" t="s">
        <v>154</v>
      </c>
      <c r="AT263" s="157" t="s">
        <v>150</v>
      </c>
      <c r="AU263" s="157" t="s">
        <v>83</v>
      </c>
      <c r="AY263" s="17" t="s">
        <v>148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7" t="s">
        <v>81</v>
      </c>
      <c r="BK263" s="158">
        <f>ROUND(I263*H263,2)</f>
        <v>0</v>
      </c>
      <c r="BL263" s="17" t="s">
        <v>154</v>
      </c>
      <c r="BM263" s="157" t="s">
        <v>1405</v>
      </c>
    </row>
    <row r="264" spans="1:65" s="2" customFormat="1" ht="24.15" customHeight="1">
      <c r="A264" s="32"/>
      <c r="B264" s="144"/>
      <c r="C264" s="145" t="s">
        <v>776</v>
      </c>
      <c r="D264" s="145" t="s">
        <v>150</v>
      </c>
      <c r="E264" s="146" t="s">
        <v>1406</v>
      </c>
      <c r="F264" s="147" t="s">
        <v>1407</v>
      </c>
      <c r="G264" s="148" t="s">
        <v>153</v>
      </c>
      <c r="H264" s="149">
        <v>5</v>
      </c>
      <c r="I264" s="150"/>
      <c r="J264" s="151">
        <f>ROUND(I264*H264,2)</f>
        <v>0</v>
      </c>
      <c r="K264" s="152"/>
      <c r="L264" s="33"/>
      <c r="M264" s="153" t="s">
        <v>1</v>
      </c>
      <c r="N264" s="154" t="s">
        <v>38</v>
      </c>
      <c r="O264" s="58"/>
      <c r="P264" s="155">
        <f>O264*H264</f>
        <v>0</v>
      </c>
      <c r="Q264" s="155">
        <v>0</v>
      </c>
      <c r="R264" s="155">
        <f>Q264*H264</f>
        <v>0</v>
      </c>
      <c r="S264" s="155">
        <v>2.1</v>
      </c>
      <c r="T264" s="156">
        <f>S264*H264</f>
        <v>10.5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7" t="s">
        <v>154</v>
      </c>
      <c r="AT264" s="157" t="s">
        <v>150</v>
      </c>
      <c r="AU264" s="157" t="s">
        <v>83</v>
      </c>
      <c r="AY264" s="17" t="s">
        <v>148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7" t="s">
        <v>81</v>
      </c>
      <c r="BK264" s="158">
        <f>ROUND(I264*H264,2)</f>
        <v>0</v>
      </c>
      <c r="BL264" s="17" t="s">
        <v>154</v>
      </c>
      <c r="BM264" s="157" t="s">
        <v>1408</v>
      </c>
    </row>
    <row r="265" spans="1:65" s="12" customFormat="1" ht="22.8" customHeight="1">
      <c r="B265" s="131"/>
      <c r="D265" s="132" t="s">
        <v>72</v>
      </c>
      <c r="E265" s="142" t="s">
        <v>992</v>
      </c>
      <c r="F265" s="142" t="s">
        <v>993</v>
      </c>
      <c r="I265" s="134"/>
      <c r="J265" s="143">
        <f>BK265</f>
        <v>0</v>
      </c>
      <c r="L265" s="131"/>
      <c r="M265" s="136"/>
      <c r="N265" s="137"/>
      <c r="O265" s="137"/>
      <c r="P265" s="138">
        <f>SUM(P266:P276)</f>
        <v>0</v>
      </c>
      <c r="Q265" s="137"/>
      <c r="R265" s="138">
        <f>SUM(R266:R276)</f>
        <v>0</v>
      </c>
      <c r="S265" s="137"/>
      <c r="T265" s="139">
        <f>SUM(T266:T276)</f>
        <v>0</v>
      </c>
      <c r="AR265" s="132" t="s">
        <v>81</v>
      </c>
      <c r="AT265" s="140" t="s">
        <v>72</v>
      </c>
      <c r="AU265" s="140" t="s">
        <v>81</v>
      </c>
      <c r="AY265" s="132" t="s">
        <v>148</v>
      </c>
      <c r="BK265" s="141">
        <f>SUM(BK266:BK276)</f>
        <v>0</v>
      </c>
    </row>
    <row r="266" spans="1:65" s="2" customFormat="1" ht="21.75" customHeight="1">
      <c r="A266" s="32"/>
      <c r="B266" s="144"/>
      <c r="C266" s="145" t="s">
        <v>783</v>
      </c>
      <c r="D266" s="145" t="s">
        <v>150</v>
      </c>
      <c r="E266" s="146" t="s">
        <v>995</v>
      </c>
      <c r="F266" s="147" t="s">
        <v>996</v>
      </c>
      <c r="G266" s="148" t="s">
        <v>257</v>
      </c>
      <c r="H266" s="149">
        <v>82.88</v>
      </c>
      <c r="I266" s="150"/>
      <c r="J266" s="151">
        <f>ROUND(I266*H266,2)</f>
        <v>0</v>
      </c>
      <c r="K266" s="152"/>
      <c r="L266" s="33"/>
      <c r="M266" s="153" t="s">
        <v>1</v>
      </c>
      <c r="N266" s="154" t="s">
        <v>38</v>
      </c>
      <c r="O266" s="58"/>
      <c r="P266" s="155">
        <f>O266*H266</f>
        <v>0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7" t="s">
        <v>154</v>
      </c>
      <c r="AT266" s="157" t="s">
        <v>150</v>
      </c>
      <c r="AU266" s="157" t="s">
        <v>83</v>
      </c>
      <c r="AY266" s="17" t="s">
        <v>148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7" t="s">
        <v>81</v>
      </c>
      <c r="BK266" s="158">
        <f>ROUND(I266*H266,2)</f>
        <v>0</v>
      </c>
      <c r="BL266" s="17" t="s">
        <v>154</v>
      </c>
      <c r="BM266" s="157" t="s">
        <v>1409</v>
      </c>
    </row>
    <row r="267" spans="1:65" s="2" customFormat="1" ht="24.15" customHeight="1">
      <c r="A267" s="32"/>
      <c r="B267" s="144"/>
      <c r="C267" s="145" t="s">
        <v>787</v>
      </c>
      <c r="D267" s="145" t="s">
        <v>150</v>
      </c>
      <c r="E267" s="146" t="s">
        <v>999</v>
      </c>
      <c r="F267" s="147" t="s">
        <v>1000</v>
      </c>
      <c r="G267" s="148" t="s">
        <v>257</v>
      </c>
      <c r="H267" s="149">
        <v>1160.32</v>
      </c>
      <c r="I267" s="150"/>
      <c r="J267" s="151">
        <f>ROUND(I267*H267,2)</f>
        <v>0</v>
      </c>
      <c r="K267" s="152"/>
      <c r="L267" s="33"/>
      <c r="M267" s="153" t="s">
        <v>1</v>
      </c>
      <c r="N267" s="154" t="s">
        <v>38</v>
      </c>
      <c r="O267" s="58"/>
      <c r="P267" s="155">
        <f>O267*H267</f>
        <v>0</v>
      </c>
      <c r="Q267" s="155">
        <v>0</v>
      </c>
      <c r="R267" s="155">
        <f>Q267*H267</f>
        <v>0</v>
      </c>
      <c r="S267" s="155">
        <v>0</v>
      </c>
      <c r="T267" s="156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57" t="s">
        <v>154</v>
      </c>
      <c r="AT267" s="157" t="s">
        <v>150</v>
      </c>
      <c r="AU267" s="157" t="s">
        <v>83</v>
      </c>
      <c r="AY267" s="17" t="s">
        <v>148</v>
      </c>
      <c r="BE267" s="158">
        <f>IF(N267="základní",J267,0)</f>
        <v>0</v>
      </c>
      <c r="BF267" s="158">
        <f>IF(N267="snížená",J267,0)</f>
        <v>0</v>
      </c>
      <c r="BG267" s="158">
        <f>IF(N267="zákl. přenesená",J267,0)</f>
        <v>0</v>
      </c>
      <c r="BH267" s="158">
        <f>IF(N267="sníž. přenesená",J267,0)</f>
        <v>0</v>
      </c>
      <c r="BI267" s="158">
        <f>IF(N267="nulová",J267,0)</f>
        <v>0</v>
      </c>
      <c r="BJ267" s="17" t="s">
        <v>81</v>
      </c>
      <c r="BK267" s="158">
        <f>ROUND(I267*H267,2)</f>
        <v>0</v>
      </c>
      <c r="BL267" s="17" t="s">
        <v>154</v>
      </c>
      <c r="BM267" s="157" t="s">
        <v>1410</v>
      </c>
    </row>
    <row r="268" spans="1:65" s="13" customFormat="1" ht="10.199999999999999">
      <c r="B268" s="159"/>
      <c r="D268" s="160" t="s">
        <v>156</v>
      </c>
      <c r="F268" s="162" t="s">
        <v>1411</v>
      </c>
      <c r="H268" s="163">
        <v>1160.32</v>
      </c>
      <c r="I268" s="164"/>
      <c r="L268" s="159"/>
      <c r="M268" s="165"/>
      <c r="N268" s="166"/>
      <c r="O268" s="166"/>
      <c r="P268" s="166"/>
      <c r="Q268" s="166"/>
      <c r="R268" s="166"/>
      <c r="S268" s="166"/>
      <c r="T268" s="167"/>
      <c r="AT268" s="161" t="s">
        <v>156</v>
      </c>
      <c r="AU268" s="161" t="s">
        <v>83</v>
      </c>
      <c r="AV268" s="13" t="s">
        <v>83</v>
      </c>
      <c r="AW268" s="13" t="s">
        <v>3</v>
      </c>
      <c r="AX268" s="13" t="s">
        <v>81</v>
      </c>
      <c r="AY268" s="161" t="s">
        <v>148</v>
      </c>
    </row>
    <row r="269" spans="1:65" s="2" customFormat="1" ht="16.5" customHeight="1">
      <c r="A269" s="32"/>
      <c r="B269" s="144"/>
      <c r="C269" s="145" t="s">
        <v>791</v>
      </c>
      <c r="D269" s="145" t="s">
        <v>150</v>
      </c>
      <c r="E269" s="146" t="s">
        <v>1004</v>
      </c>
      <c r="F269" s="147" t="s">
        <v>1005</v>
      </c>
      <c r="G269" s="148" t="s">
        <v>257</v>
      </c>
      <c r="H269" s="149">
        <v>42.69</v>
      </c>
      <c r="I269" s="150"/>
      <c r="J269" s="151">
        <f>ROUND(I269*H269,2)</f>
        <v>0</v>
      </c>
      <c r="K269" s="152"/>
      <c r="L269" s="33"/>
      <c r="M269" s="153" t="s">
        <v>1</v>
      </c>
      <c r="N269" s="154" t="s">
        <v>38</v>
      </c>
      <c r="O269" s="58"/>
      <c r="P269" s="155">
        <f>O269*H269</f>
        <v>0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7" t="s">
        <v>154</v>
      </c>
      <c r="AT269" s="157" t="s">
        <v>150</v>
      </c>
      <c r="AU269" s="157" t="s">
        <v>83</v>
      </c>
      <c r="AY269" s="17" t="s">
        <v>148</v>
      </c>
      <c r="BE269" s="158">
        <f>IF(N269="základní",J269,0)</f>
        <v>0</v>
      </c>
      <c r="BF269" s="158">
        <f>IF(N269="snížená",J269,0)</f>
        <v>0</v>
      </c>
      <c r="BG269" s="158">
        <f>IF(N269="zákl. přenesená",J269,0)</f>
        <v>0</v>
      </c>
      <c r="BH269" s="158">
        <f>IF(N269="sníž. přenesená",J269,0)</f>
        <v>0</v>
      </c>
      <c r="BI269" s="158">
        <f>IF(N269="nulová",J269,0)</f>
        <v>0</v>
      </c>
      <c r="BJ269" s="17" t="s">
        <v>81</v>
      </c>
      <c r="BK269" s="158">
        <f>ROUND(I269*H269,2)</f>
        <v>0</v>
      </c>
      <c r="BL269" s="17" t="s">
        <v>154</v>
      </c>
      <c r="BM269" s="157" t="s">
        <v>1412</v>
      </c>
    </row>
    <row r="270" spans="1:65" s="2" customFormat="1" ht="24.15" customHeight="1">
      <c r="A270" s="32"/>
      <c r="B270" s="144"/>
      <c r="C270" s="145" t="s">
        <v>796</v>
      </c>
      <c r="D270" s="145" t="s">
        <v>150</v>
      </c>
      <c r="E270" s="146" t="s">
        <v>1008</v>
      </c>
      <c r="F270" s="147" t="s">
        <v>1009</v>
      </c>
      <c r="G270" s="148" t="s">
        <v>257</v>
      </c>
      <c r="H270" s="149">
        <v>597.66</v>
      </c>
      <c r="I270" s="150"/>
      <c r="J270" s="151">
        <f>ROUND(I270*H270,2)</f>
        <v>0</v>
      </c>
      <c r="K270" s="152"/>
      <c r="L270" s="33"/>
      <c r="M270" s="153" t="s">
        <v>1</v>
      </c>
      <c r="N270" s="154" t="s">
        <v>38</v>
      </c>
      <c r="O270" s="58"/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7" t="s">
        <v>154</v>
      </c>
      <c r="AT270" s="157" t="s">
        <v>150</v>
      </c>
      <c r="AU270" s="157" t="s">
        <v>83</v>
      </c>
      <c r="AY270" s="17" t="s">
        <v>148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7" t="s">
        <v>81</v>
      </c>
      <c r="BK270" s="158">
        <f>ROUND(I270*H270,2)</f>
        <v>0</v>
      </c>
      <c r="BL270" s="17" t="s">
        <v>154</v>
      </c>
      <c r="BM270" s="157" t="s">
        <v>1413</v>
      </c>
    </row>
    <row r="271" spans="1:65" s="13" customFormat="1" ht="10.199999999999999">
      <c r="B271" s="159"/>
      <c r="D271" s="160" t="s">
        <v>156</v>
      </c>
      <c r="F271" s="162" t="s">
        <v>1414</v>
      </c>
      <c r="H271" s="163">
        <v>597.66</v>
      </c>
      <c r="I271" s="164"/>
      <c r="L271" s="159"/>
      <c r="M271" s="165"/>
      <c r="N271" s="166"/>
      <c r="O271" s="166"/>
      <c r="P271" s="166"/>
      <c r="Q271" s="166"/>
      <c r="R271" s="166"/>
      <c r="S271" s="166"/>
      <c r="T271" s="167"/>
      <c r="AT271" s="161" t="s">
        <v>156</v>
      </c>
      <c r="AU271" s="161" t="s">
        <v>83</v>
      </c>
      <c r="AV271" s="13" t="s">
        <v>83</v>
      </c>
      <c r="AW271" s="13" t="s">
        <v>3</v>
      </c>
      <c r="AX271" s="13" t="s">
        <v>81</v>
      </c>
      <c r="AY271" s="161" t="s">
        <v>148</v>
      </c>
    </row>
    <row r="272" spans="1:65" s="2" customFormat="1" ht="24.15" customHeight="1">
      <c r="A272" s="32"/>
      <c r="B272" s="144"/>
      <c r="C272" s="145" t="s">
        <v>801</v>
      </c>
      <c r="D272" s="145" t="s">
        <v>150</v>
      </c>
      <c r="E272" s="146" t="s">
        <v>1013</v>
      </c>
      <c r="F272" s="147" t="s">
        <v>1014</v>
      </c>
      <c r="G272" s="148" t="s">
        <v>257</v>
      </c>
      <c r="H272" s="149">
        <v>82.88</v>
      </c>
      <c r="I272" s="150"/>
      <c r="J272" s="151">
        <f>ROUND(I272*H272,2)</f>
        <v>0</v>
      </c>
      <c r="K272" s="152"/>
      <c r="L272" s="33"/>
      <c r="M272" s="153" t="s">
        <v>1</v>
      </c>
      <c r="N272" s="154" t="s">
        <v>38</v>
      </c>
      <c r="O272" s="58"/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7" t="s">
        <v>154</v>
      </c>
      <c r="AT272" s="157" t="s">
        <v>150</v>
      </c>
      <c r="AU272" s="157" t="s">
        <v>83</v>
      </c>
      <c r="AY272" s="17" t="s">
        <v>148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7" t="s">
        <v>81</v>
      </c>
      <c r="BK272" s="158">
        <f>ROUND(I272*H272,2)</f>
        <v>0</v>
      </c>
      <c r="BL272" s="17" t="s">
        <v>154</v>
      </c>
      <c r="BM272" s="157" t="s">
        <v>1415</v>
      </c>
    </row>
    <row r="273" spans="1:65" s="2" customFormat="1" ht="24.15" customHeight="1">
      <c r="A273" s="32"/>
      <c r="B273" s="144"/>
      <c r="C273" s="145" t="s">
        <v>805</v>
      </c>
      <c r="D273" s="145" t="s">
        <v>150</v>
      </c>
      <c r="E273" s="146" t="s">
        <v>1017</v>
      </c>
      <c r="F273" s="147" t="s">
        <v>1018</v>
      </c>
      <c r="G273" s="148" t="s">
        <v>257</v>
      </c>
      <c r="H273" s="149">
        <v>42.69</v>
      </c>
      <c r="I273" s="150"/>
      <c r="J273" s="151">
        <f>ROUND(I273*H273,2)</f>
        <v>0</v>
      </c>
      <c r="K273" s="152"/>
      <c r="L273" s="33"/>
      <c r="M273" s="153" t="s">
        <v>1</v>
      </c>
      <c r="N273" s="154" t="s">
        <v>38</v>
      </c>
      <c r="O273" s="58"/>
      <c r="P273" s="155">
        <f>O273*H273</f>
        <v>0</v>
      </c>
      <c r="Q273" s="155">
        <v>0</v>
      </c>
      <c r="R273" s="155">
        <f>Q273*H273</f>
        <v>0</v>
      </c>
      <c r="S273" s="155">
        <v>0</v>
      </c>
      <c r="T273" s="156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57" t="s">
        <v>154</v>
      </c>
      <c r="AT273" s="157" t="s">
        <v>150</v>
      </c>
      <c r="AU273" s="157" t="s">
        <v>83</v>
      </c>
      <c r="AY273" s="17" t="s">
        <v>148</v>
      </c>
      <c r="BE273" s="158">
        <f>IF(N273="základní",J273,0)</f>
        <v>0</v>
      </c>
      <c r="BF273" s="158">
        <f>IF(N273="snížená",J273,0)</f>
        <v>0</v>
      </c>
      <c r="BG273" s="158">
        <f>IF(N273="zákl. přenesená",J273,0)</f>
        <v>0</v>
      </c>
      <c r="BH273" s="158">
        <f>IF(N273="sníž. přenesená",J273,0)</f>
        <v>0</v>
      </c>
      <c r="BI273" s="158">
        <f>IF(N273="nulová",J273,0)</f>
        <v>0</v>
      </c>
      <c r="BJ273" s="17" t="s">
        <v>81</v>
      </c>
      <c r="BK273" s="158">
        <f>ROUND(I273*H273,2)</f>
        <v>0</v>
      </c>
      <c r="BL273" s="17" t="s">
        <v>154</v>
      </c>
      <c r="BM273" s="157" t="s">
        <v>1416</v>
      </c>
    </row>
    <row r="274" spans="1:65" s="2" customFormat="1" ht="37.799999999999997" customHeight="1">
      <c r="A274" s="32"/>
      <c r="B274" s="144"/>
      <c r="C274" s="145" t="s">
        <v>809</v>
      </c>
      <c r="D274" s="145" t="s">
        <v>150</v>
      </c>
      <c r="E274" s="146" t="s">
        <v>1304</v>
      </c>
      <c r="F274" s="147" t="s">
        <v>1305</v>
      </c>
      <c r="G274" s="148" t="s">
        <v>257</v>
      </c>
      <c r="H274" s="149">
        <v>12.55</v>
      </c>
      <c r="I274" s="150"/>
      <c r="J274" s="151">
        <f>ROUND(I274*H274,2)</f>
        <v>0</v>
      </c>
      <c r="K274" s="152"/>
      <c r="L274" s="33"/>
      <c r="M274" s="153" t="s">
        <v>1</v>
      </c>
      <c r="N274" s="154" t="s">
        <v>38</v>
      </c>
      <c r="O274" s="58"/>
      <c r="P274" s="155">
        <f>O274*H274</f>
        <v>0</v>
      </c>
      <c r="Q274" s="155">
        <v>0</v>
      </c>
      <c r="R274" s="155">
        <f>Q274*H274</f>
        <v>0</v>
      </c>
      <c r="S274" s="155">
        <v>0</v>
      </c>
      <c r="T274" s="156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7" t="s">
        <v>154</v>
      </c>
      <c r="AT274" s="157" t="s">
        <v>150</v>
      </c>
      <c r="AU274" s="157" t="s">
        <v>83</v>
      </c>
      <c r="AY274" s="17" t="s">
        <v>148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7" t="s">
        <v>81</v>
      </c>
      <c r="BK274" s="158">
        <f>ROUND(I274*H274,2)</f>
        <v>0</v>
      </c>
      <c r="BL274" s="17" t="s">
        <v>154</v>
      </c>
      <c r="BM274" s="157" t="s">
        <v>1417</v>
      </c>
    </row>
    <row r="275" spans="1:65" s="2" customFormat="1" ht="44.25" customHeight="1">
      <c r="A275" s="32"/>
      <c r="B275" s="144"/>
      <c r="C275" s="145" t="s">
        <v>813</v>
      </c>
      <c r="D275" s="145" t="s">
        <v>150</v>
      </c>
      <c r="E275" s="146" t="s">
        <v>1021</v>
      </c>
      <c r="F275" s="147" t="s">
        <v>1022</v>
      </c>
      <c r="G275" s="148" t="s">
        <v>257</v>
      </c>
      <c r="H275" s="149">
        <v>82.88</v>
      </c>
      <c r="I275" s="150"/>
      <c r="J275" s="151">
        <f>ROUND(I275*H275,2)</f>
        <v>0</v>
      </c>
      <c r="K275" s="152"/>
      <c r="L275" s="33"/>
      <c r="M275" s="153" t="s">
        <v>1</v>
      </c>
      <c r="N275" s="154" t="s">
        <v>38</v>
      </c>
      <c r="O275" s="58"/>
      <c r="P275" s="155">
        <f>O275*H275</f>
        <v>0</v>
      </c>
      <c r="Q275" s="155">
        <v>0</v>
      </c>
      <c r="R275" s="155">
        <f>Q275*H275</f>
        <v>0</v>
      </c>
      <c r="S275" s="155">
        <v>0</v>
      </c>
      <c r="T275" s="156">
        <f>S275*H275</f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57" t="s">
        <v>154</v>
      </c>
      <c r="AT275" s="157" t="s">
        <v>150</v>
      </c>
      <c r="AU275" s="157" t="s">
        <v>83</v>
      </c>
      <c r="AY275" s="17" t="s">
        <v>148</v>
      </c>
      <c r="BE275" s="158">
        <f>IF(N275="základní",J275,0)</f>
        <v>0</v>
      </c>
      <c r="BF275" s="158">
        <f>IF(N275="snížená",J275,0)</f>
        <v>0</v>
      </c>
      <c r="BG275" s="158">
        <f>IF(N275="zákl. přenesená",J275,0)</f>
        <v>0</v>
      </c>
      <c r="BH275" s="158">
        <f>IF(N275="sníž. přenesená",J275,0)</f>
        <v>0</v>
      </c>
      <c r="BI275" s="158">
        <f>IF(N275="nulová",J275,0)</f>
        <v>0</v>
      </c>
      <c r="BJ275" s="17" t="s">
        <v>81</v>
      </c>
      <c r="BK275" s="158">
        <f>ROUND(I275*H275,2)</f>
        <v>0</v>
      </c>
      <c r="BL275" s="17" t="s">
        <v>154</v>
      </c>
      <c r="BM275" s="157" t="s">
        <v>1418</v>
      </c>
    </row>
    <row r="276" spans="1:65" s="2" customFormat="1" ht="44.25" customHeight="1">
      <c r="A276" s="32"/>
      <c r="B276" s="144"/>
      <c r="C276" s="145" t="s">
        <v>817</v>
      </c>
      <c r="D276" s="145" t="s">
        <v>150</v>
      </c>
      <c r="E276" s="146" t="s">
        <v>1025</v>
      </c>
      <c r="F276" s="147" t="s">
        <v>1026</v>
      </c>
      <c r="G276" s="148" t="s">
        <v>257</v>
      </c>
      <c r="H276" s="149">
        <v>30.14</v>
      </c>
      <c r="I276" s="150"/>
      <c r="J276" s="151">
        <f>ROUND(I276*H276,2)</f>
        <v>0</v>
      </c>
      <c r="K276" s="152"/>
      <c r="L276" s="33"/>
      <c r="M276" s="153" t="s">
        <v>1</v>
      </c>
      <c r="N276" s="154" t="s">
        <v>38</v>
      </c>
      <c r="O276" s="58"/>
      <c r="P276" s="155">
        <f>O276*H276</f>
        <v>0</v>
      </c>
      <c r="Q276" s="155">
        <v>0</v>
      </c>
      <c r="R276" s="155">
        <f>Q276*H276</f>
        <v>0</v>
      </c>
      <c r="S276" s="155">
        <v>0</v>
      </c>
      <c r="T276" s="156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57" t="s">
        <v>154</v>
      </c>
      <c r="AT276" s="157" t="s">
        <v>150</v>
      </c>
      <c r="AU276" s="157" t="s">
        <v>83</v>
      </c>
      <c r="AY276" s="17" t="s">
        <v>148</v>
      </c>
      <c r="BE276" s="158">
        <f>IF(N276="základní",J276,0)</f>
        <v>0</v>
      </c>
      <c r="BF276" s="158">
        <f>IF(N276="snížená",J276,0)</f>
        <v>0</v>
      </c>
      <c r="BG276" s="158">
        <f>IF(N276="zákl. přenesená",J276,0)</f>
        <v>0</v>
      </c>
      <c r="BH276" s="158">
        <f>IF(N276="sníž. přenesená",J276,0)</f>
        <v>0</v>
      </c>
      <c r="BI276" s="158">
        <f>IF(N276="nulová",J276,0)</f>
        <v>0</v>
      </c>
      <c r="BJ276" s="17" t="s">
        <v>81</v>
      </c>
      <c r="BK276" s="158">
        <f>ROUND(I276*H276,2)</f>
        <v>0</v>
      </c>
      <c r="BL276" s="17" t="s">
        <v>154</v>
      </c>
      <c r="BM276" s="157" t="s">
        <v>1419</v>
      </c>
    </row>
    <row r="277" spans="1:65" s="12" customFormat="1" ht="22.8" customHeight="1">
      <c r="B277" s="131"/>
      <c r="D277" s="132" t="s">
        <v>72</v>
      </c>
      <c r="E277" s="142" t="s">
        <v>365</v>
      </c>
      <c r="F277" s="142" t="s">
        <v>366</v>
      </c>
      <c r="I277" s="134"/>
      <c r="J277" s="143">
        <f>BK277</f>
        <v>0</v>
      </c>
      <c r="L277" s="131"/>
      <c r="M277" s="136"/>
      <c r="N277" s="137"/>
      <c r="O277" s="137"/>
      <c r="P277" s="138">
        <f>P278</f>
        <v>0</v>
      </c>
      <c r="Q277" s="137"/>
      <c r="R277" s="138">
        <f>R278</f>
        <v>0</v>
      </c>
      <c r="S277" s="137"/>
      <c r="T277" s="139">
        <f>T278</f>
        <v>0</v>
      </c>
      <c r="AR277" s="132" t="s">
        <v>81</v>
      </c>
      <c r="AT277" s="140" t="s">
        <v>72</v>
      </c>
      <c r="AU277" s="140" t="s">
        <v>81</v>
      </c>
      <c r="AY277" s="132" t="s">
        <v>148</v>
      </c>
      <c r="BK277" s="141">
        <f>BK278</f>
        <v>0</v>
      </c>
    </row>
    <row r="278" spans="1:65" s="2" customFormat="1" ht="33" customHeight="1">
      <c r="A278" s="32"/>
      <c r="B278" s="144"/>
      <c r="C278" s="145" t="s">
        <v>821</v>
      </c>
      <c r="D278" s="145" t="s">
        <v>150</v>
      </c>
      <c r="E278" s="146" t="s">
        <v>1029</v>
      </c>
      <c r="F278" s="147" t="s">
        <v>1030</v>
      </c>
      <c r="G278" s="148" t="s">
        <v>257</v>
      </c>
      <c r="H278" s="149">
        <v>547.28700000000003</v>
      </c>
      <c r="I278" s="150"/>
      <c r="J278" s="151">
        <f>ROUND(I278*H278,2)</f>
        <v>0</v>
      </c>
      <c r="K278" s="152"/>
      <c r="L278" s="33"/>
      <c r="M278" s="195" t="s">
        <v>1</v>
      </c>
      <c r="N278" s="196" t="s">
        <v>38</v>
      </c>
      <c r="O278" s="197"/>
      <c r="P278" s="198">
        <f>O278*H278</f>
        <v>0</v>
      </c>
      <c r="Q278" s="198">
        <v>0</v>
      </c>
      <c r="R278" s="198">
        <f>Q278*H278</f>
        <v>0</v>
      </c>
      <c r="S278" s="198">
        <v>0</v>
      </c>
      <c r="T278" s="199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57" t="s">
        <v>154</v>
      </c>
      <c r="AT278" s="157" t="s">
        <v>150</v>
      </c>
      <c r="AU278" s="157" t="s">
        <v>83</v>
      </c>
      <c r="AY278" s="17" t="s">
        <v>148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7" t="s">
        <v>81</v>
      </c>
      <c r="BK278" s="158">
        <f>ROUND(I278*H278,2)</f>
        <v>0</v>
      </c>
      <c r="BL278" s="17" t="s">
        <v>154</v>
      </c>
      <c r="BM278" s="157" t="s">
        <v>1420</v>
      </c>
    </row>
    <row r="279" spans="1:65" s="2" customFormat="1" ht="6.9" customHeight="1">
      <c r="A279" s="32"/>
      <c r="B279" s="47"/>
      <c r="C279" s="48"/>
      <c r="D279" s="48"/>
      <c r="E279" s="48"/>
      <c r="F279" s="48"/>
      <c r="G279" s="48"/>
      <c r="H279" s="48"/>
      <c r="I279" s="48"/>
      <c r="J279" s="48"/>
      <c r="K279" s="48"/>
      <c r="L279" s="33"/>
      <c r="M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</row>
  </sheetData>
  <autoFilter ref="C123:K278" xr:uid="{00000000-0009-0000-0000-000009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71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7" t="s">
        <v>104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83</v>
      </c>
    </row>
    <row r="4" spans="1:46" s="1" customFormat="1" ht="24.9" customHeight="1">
      <c r="B4" s="20"/>
      <c r="D4" s="21" t="s">
        <v>120</v>
      </c>
      <c r="L4" s="20"/>
      <c r="M4" s="93" t="s">
        <v>10</v>
      </c>
      <c r="AT4" s="17" t="s">
        <v>3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39" t="str">
        <f>'Rekapitulace stavby'!K6</f>
        <v>Rodinné domy u Rybníka</v>
      </c>
      <c r="F7" s="240"/>
      <c r="G7" s="240"/>
      <c r="H7" s="240"/>
      <c r="L7" s="20"/>
    </row>
    <row r="8" spans="1:46" s="2" customFormat="1" ht="12" customHeight="1">
      <c r="A8" s="32"/>
      <c r="B8" s="33"/>
      <c r="C8" s="32"/>
      <c r="D8" s="27" t="s">
        <v>121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04" t="s">
        <v>1421</v>
      </c>
      <c r="F9" s="241"/>
      <c r="G9" s="241"/>
      <c r="H9" s="241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27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42" t="str">
        <f>'Rekapitulace stavby'!E14</f>
        <v>Vyplň údaj</v>
      </c>
      <c r="F18" s="210"/>
      <c r="G18" s="210"/>
      <c r="H18" s="210"/>
      <c r="I18" s="27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27" t="s">
        <v>25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tr">
        <f>IF('Rekapitulace stavby'!E17="","",'Rekapitulace stavby'!E17)</f>
        <v xml:space="preserve"> </v>
      </c>
      <c r="F21" s="32"/>
      <c r="G21" s="32"/>
      <c r="H21" s="32"/>
      <c r="I21" s="27" t="s">
        <v>26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30</v>
      </c>
      <c r="E23" s="32"/>
      <c r="F23" s="32"/>
      <c r="G23" s="32"/>
      <c r="H23" s="32"/>
      <c r="I23" s="27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27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32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15" t="s">
        <v>1</v>
      </c>
      <c r="F27" s="215"/>
      <c r="G27" s="215"/>
      <c r="H27" s="215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7" t="s">
        <v>33</v>
      </c>
      <c r="E30" s="32"/>
      <c r="F30" s="32"/>
      <c r="G30" s="32"/>
      <c r="H30" s="32"/>
      <c r="I30" s="32"/>
      <c r="J30" s="71">
        <f>ROUND(J123,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35</v>
      </c>
      <c r="G32" s="32"/>
      <c r="H32" s="32"/>
      <c r="I32" s="36" t="s">
        <v>34</v>
      </c>
      <c r="J32" s="36" t="s">
        <v>36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98" t="s">
        <v>37</v>
      </c>
      <c r="E33" s="27" t="s">
        <v>38</v>
      </c>
      <c r="F33" s="99">
        <f>ROUND((SUM(BE123:BE170)),  2)</f>
        <v>0</v>
      </c>
      <c r="G33" s="32"/>
      <c r="H33" s="32"/>
      <c r="I33" s="100">
        <v>0.21</v>
      </c>
      <c r="J33" s="99">
        <f>ROUND(((SUM(BE123:BE170))*I33),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39</v>
      </c>
      <c r="F34" s="99">
        <f>ROUND((SUM(BF123:BF170)),  2)</f>
        <v>0</v>
      </c>
      <c r="G34" s="32"/>
      <c r="H34" s="32"/>
      <c r="I34" s="100">
        <v>0.15</v>
      </c>
      <c r="J34" s="99">
        <f>ROUND(((SUM(BF123:BF170))*I34),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40</v>
      </c>
      <c r="F35" s="99">
        <f>ROUND((SUM(BG123:BG170)),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41</v>
      </c>
      <c r="F36" s="99">
        <f>ROUND((SUM(BH123:BH170)),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42</v>
      </c>
      <c r="F37" s="99">
        <f>ROUND((SUM(BI123:BI170)),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1"/>
      <c r="D39" s="102" t="s">
        <v>43</v>
      </c>
      <c r="E39" s="60"/>
      <c r="F39" s="60"/>
      <c r="G39" s="103" t="s">
        <v>44</v>
      </c>
      <c r="H39" s="104" t="s">
        <v>45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20"/>
      <c r="L41" s="20"/>
    </row>
    <row r="42" spans="1:31" s="1" customFormat="1" ht="14.4" customHeight="1">
      <c r="B42" s="20"/>
      <c r="L42" s="20"/>
    </row>
    <row r="43" spans="1:31" s="1" customFormat="1" ht="14.4" customHeight="1">
      <c r="B43" s="20"/>
      <c r="L43" s="20"/>
    </row>
    <row r="44" spans="1:31" s="1" customFormat="1" ht="14.4" customHeight="1">
      <c r="B44" s="20"/>
      <c r="L44" s="20"/>
    </row>
    <row r="45" spans="1:31" s="1" customFormat="1" ht="14.4" customHeight="1">
      <c r="B45" s="20"/>
      <c r="L45" s="20"/>
    </row>
    <row r="46" spans="1:31" s="1" customFormat="1" ht="14.4" customHeight="1">
      <c r="B46" s="20"/>
      <c r="L46" s="20"/>
    </row>
    <row r="47" spans="1:31" s="1" customFormat="1" ht="14.4" customHeight="1">
      <c r="B47" s="20"/>
      <c r="L47" s="20"/>
    </row>
    <row r="48" spans="1:31" s="1" customFormat="1" ht="14.4" customHeight="1">
      <c r="B48" s="20"/>
      <c r="L48" s="20"/>
    </row>
    <row r="49" spans="1:31" s="1" customFormat="1" ht="14.4" customHeight="1">
      <c r="B49" s="20"/>
      <c r="L49" s="20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 ht="10.199999999999999">
      <c r="B51" s="20"/>
      <c r="L51" s="20"/>
    </row>
    <row r="52" spans="1:31" ht="10.199999999999999">
      <c r="B52" s="20"/>
      <c r="L52" s="20"/>
    </row>
    <row r="53" spans="1:31" ht="10.199999999999999">
      <c r="B53" s="20"/>
      <c r="L53" s="20"/>
    </row>
    <row r="54" spans="1:31" ht="10.199999999999999">
      <c r="B54" s="20"/>
      <c r="L54" s="20"/>
    </row>
    <row r="55" spans="1:31" ht="10.199999999999999">
      <c r="B55" s="20"/>
      <c r="L55" s="20"/>
    </row>
    <row r="56" spans="1:31" ht="10.199999999999999">
      <c r="B56" s="20"/>
      <c r="L56" s="20"/>
    </row>
    <row r="57" spans="1:31" ht="10.199999999999999">
      <c r="B57" s="20"/>
      <c r="L57" s="20"/>
    </row>
    <row r="58" spans="1:31" ht="10.199999999999999">
      <c r="B58" s="20"/>
      <c r="L58" s="20"/>
    </row>
    <row r="59" spans="1:31" ht="10.199999999999999">
      <c r="B59" s="20"/>
      <c r="L59" s="20"/>
    </row>
    <row r="60" spans="1:31" ht="10.199999999999999">
      <c r="B60" s="20"/>
      <c r="L60" s="20"/>
    </row>
    <row r="61" spans="1:31" s="2" customFormat="1" ht="13.2">
      <c r="A61" s="32"/>
      <c r="B61" s="33"/>
      <c r="C61" s="32"/>
      <c r="D61" s="45" t="s">
        <v>48</v>
      </c>
      <c r="E61" s="35"/>
      <c r="F61" s="107" t="s">
        <v>49</v>
      </c>
      <c r="G61" s="45" t="s">
        <v>48</v>
      </c>
      <c r="H61" s="35"/>
      <c r="I61" s="35"/>
      <c r="J61" s="108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20"/>
      <c r="L62" s="20"/>
    </row>
    <row r="63" spans="1:31" ht="10.199999999999999">
      <c r="B63" s="20"/>
      <c r="L63" s="20"/>
    </row>
    <row r="64" spans="1:31" ht="10.199999999999999">
      <c r="B64" s="20"/>
      <c r="L64" s="20"/>
    </row>
    <row r="65" spans="1:31" s="2" customFormat="1" ht="13.2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20"/>
      <c r="L66" s="20"/>
    </row>
    <row r="67" spans="1:31" ht="10.199999999999999">
      <c r="B67" s="20"/>
      <c r="L67" s="20"/>
    </row>
    <row r="68" spans="1:31" ht="10.199999999999999">
      <c r="B68" s="20"/>
      <c r="L68" s="20"/>
    </row>
    <row r="69" spans="1:31" ht="10.199999999999999">
      <c r="B69" s="20"/>
      <c r="L69" s="20"/>
    </row>
    <row r="70" spans="1:31" ht="10.199999999999999">
      <c r="B70" s="20"/>
      <c r="L70" s="20"/>
    </row>
    <row r="71" spans="1:31" ht="10.199999999999999">
      <c r="B71" s="20"/>
      <c r="L71" s="20"/>
    </row>
    <row r="72" spans="1:31" ht="10.199999999999999">
      <c r="B72" s="20"/>
      <c r="L72" s="20"/>
    </row>
    <row r="73" spans="1:31" ht="10.199999999999999">
      <c r="B73" s="20"/>
      <c r="L73" s="20"/>
    </row>
    <row r="74" spans="1:31" ht="10.199999999999999">
      <c r="B74" s="20"/>
      <c r="L74" s="20"/>
    </row>
    <row r="75" spans="1:31" ht="10.199999999999999">
      <c r="B75" s="20"/>
      <c r="L75" s="20"/>
    </row>
    <row r="76" spans="1:31" s="2" customFormat="1" ht="13.2">
      <c r="A76" s="32"/>
      <c r="B76" s="33"/>
      <c r="C76" s="32"/>
      <c r="D76" s="45" t="s">
        <v>48</v>
      </c>
      <c r="E76" s="35"/>
      <c r="F76" s="107" t="s">
        <v>49</v>
      </c>
      <c r="G76" s="45" t="s">
        <v>48</v>
      </c>
      <c r="H76" s="35"/>
      <c r="I76" s="35"/>
      <c r="J76" s="108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123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39" t="str">
        <f>E7</f>
        <v>Rodinné domy u Rybníka</v>
      </c>
      <c r="F85" s="240"/>
      <c r="G85" s="240"/>
      <c r="H85" s="24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121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4" t="str">
        <f>E9</f>
        <v>22-133-15 - SO 17e Sběrné místo tříděného odpadu</v>
      </c>
      <c r="F87" s="241"/>
      <c r="G87" s="241"/>
      <c r="H87" s="241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27" t="s">
        <v>22</v>
      </c>
      <c r="J89" s="55" t="str">
        <f>IF(J12="","",J12)</f>
        <v>1. 4. 2022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27" t="s">
        <v>29</v>
      </c>
      <c r="J91" s="30" t="str">
        <f>E21</f>
        <v xml:space="preserve"> 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27" t="s">
        <v>30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124</v>
      </c>
      <c r="D94" s="101"/>
      <c r="E94" s="101"/>
      <c r="F94" s="101"/>
      <c r="G94" s="101"/>
      <c r="H94" s="101"/>
      <c r="I94" s="101"/>
      <c r="J94" s="110" t="s">
        <v>125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11" t="s">
        <v>126</v>
      </c>
      <c r="D96" s="32"/>
      <c r="E96" s="32"/>
      <c r="F96" s="32"/>
      <c r="G96" s="32"/>
      <c r="H96" s="32"/>
      <c r="I96" s="32"/>
      <c r="J96" s="71">
        <f>J123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127</v>
      </c>
    </row>
    <row r="97" spans="1:31" s="9" customFormat="1" ht="24.9" customHeight="1">
      <c r="B97" s="112"/>
      <c r="D97" s="113" t="s">
        <v>128</v>
      </c>
      <c r="E97" s="114"/>
      <c r="F97" s="114"/>
      <c r="G97" s="114"/>
      <c r="H97" s="114"/>
      <c r="I97" s="114"/>
      <c r="J97" s="115">
        <f>J124</f>
        <v>0</v>
      </c>
      <c r="L97" s="112"/>
    </row>
    <row r="98" spans="1:31" s="10" customFormat="1" ht="19.95" customHeight="1">
      <c r="B98" s="116"/>
      <c r="D98" s="117" t="s">
        <v>129</v>
      </c>
      <c r="E98" s="118"/>
      <c r="F98" s="118"/>
      <c r="G98" s="118"/>
      <c r="H98" s="118"/>
      <c r="I98" s="118"/>
      <c r="J98" s="119">
        <f>J125</f>
        <v>0</v>
      </c>
      <c r="L98" s="116"/>
    </row>
    <row r="99" spans="1:31" s="10" customFormat="1" ht="19.95" customHeight="1">
      <c r="B99" s="116"/>
      <c r="D99" s="117" t="s">
        <v>545</v>
      </c>
      <c r="E99" s="118"/>
      <c r="F99" s="118"/>
      <c r="G99" s="118"/>
      <c r="H99" s="118"/>
      <c r="I99" s="118"/>
      <c r="J99" s="119">
        <f>J141</f>
        <v>0</v>
      </c>
      <c r="L99" s="116"/>
    </row>
    <row r="100" spans="1:31" s="10" customFormat="1" ht="19.95" customHeight="1">
      <c r="B100" s="116"/>
      <c r="D100" s="117" t="s">
        <v>1422</v>
      </c>
      <c r="E100" s="118"/>
      <c r="F100" s="118"/>
      <c r="G100" s="118"/>
      <c r="H100" s="118"/>
      <c r="I100" s="118"/>
      <c r="J100" s="119">
        <f>J144</f>
        <v>0</v>
      </c>
      <c r="L100" s="116"/>
    </row>
    <row r="101" spans="1:31" s="10" customFormat="1" ht="19.95" customHeight="1">
      <c r="B101" s="116"/>
      <c r="D101" s="117" t="s">
        <v>546</v>
      </c>
      <c r="E101" s="118"/>
      <c r="F101" s="118"/>
      <c r="G101" s="118"/>
      <c r="H101" s="118"/>
      <c r="I101" s="118"/>
      <c r="J101" s="119">
        <f>J152</f>
        <v>0</v>
      </c>
      <c r="L101" s="116"/>
    </row>
    <row r="102" spans="1:31" s="10" customFormat="1" ht="19.95" customHeight="1">
      <c r="B102" s="116"/>
      <c r="D102" s="117" t="s">
        <v>547</v>
      </c>
      <c r="E102" s="118"/>
      <c r="F102" s="118"/>
      <c r="G102" s="118"/>
      <c r="H102" s="118"/>
      <c r="I102" s="118"/>
      <c r="J102" s="119">
        <f>J159</f>
        <v>0</v>
      </c>
      <c r="L102" s="116"/>
    </row>
    <row r="103" spans="1:31" s="10" customFormat="1" ht="19.95" customHeight="1">
      <c r="B103" s="116"/>
      <c r="D103" s="117" t="s">
        <v>132</v>
      </c>
      <c r="E103" s="118"/>
      <c r="F103" s="118"/>
      <c r="G103" s="118"/>
      <c r="H103" s="118"/>
      <c r="I103" s="118"/>
      <c r="J103" s="119">
        <f>J169</f>
        <v>0</v>
      </c>
      <c r="L103" s="116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" customHeight="1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" customHeight="1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" customHeight="1">
      <c r="A110" s="32"/>
      <c r="B110" s="33"/>
      <c r="C110" s="21" t="s">
        <v>133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39" t="str">
        <f>E7</f>
        <v>Rodinné domy u Rybníka</v>
      </c>
      <c r="F113" s="240"/>
      <c r="G113" s="240"/>
      <c r="H113" s="240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121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04" t="str">
        <f>E9</f>
        <v>22-133-15 - SO 17e Sběrné místo tříděného odpadu</v>
      </c>
      <c r="F115" s="241"/>
      <c r="G115" s="241"/>
      <c r="H115" s="241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F12</f>
        <v xml:space="preserve"> </v>
      </c>
      <c r="G117" s="32"/>
      <c r="H117" s="32"/>
      <c r="I117" s="27" t="s">
        <v>22</v>
      </c>
      <c r="J117" s="55" t="str">
        <f>IF(J12="","",J12)</f>
        <v>1. 4. 2022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15" customHeight="1">
      <c r="A119" s="32"/>
      <c r="B119" s="33"/>
      <c r="C119" s="27" t="s">
        <v>24</v>
      </c>
      <c r="D119" s="32"/>
      <c r="E119" s="32"/>
      <c r="F119" s="25" t="str">
        <f>E15</f>
        <v xml:space="preserve"> </v>
      </c>
      <c r="G119" s="32"/>
      <c r="H119" s="32"/>
      <c r="I119" s="27" t="s">
        <v>29</v>
      </c>
      <c r="J119" s="30" t="str">
        <f>E21</f>
        <v xml:space="preserve">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>
      <c r="A120" s="32"/>
      <c r="B120" s="33"/>
      <c r="C120" s="27" t="s">
        <v>27</v>
      </c>
      <c r="D120" s="32"/>
      <c r="E120" s="32"/>
      <c r="F120" s="25" t="str">
        <f>IF(E18="","",E18)</f>
        <v>Vyplň údaj</v>
      </c>
      <c r="G120" s="32"/>
      <c r="H120" s="32"/>
      <c r="I120" s="27" t="s">
        <v>30</v>
      </c>
      <c r="J120" s="30" t="str">
        <f>E24</f>
        <v xml:space="preserve"> 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20"/>
      <c r="B122" s="121"/>
      <c r="C122" s="122" t="s">
        <v>134</v>
      </c>
      <c r="D122" s="123" t="s">
        <v>58</v>
      </c>
      <c r="E122" s="123" t="s">
        <v>54</v>
      </c>
      <c r="F122" s="123" t="s">
        <v>55</v>
      </c>
      <c r="G122" s="123" t="s">
        <v>135</v>
      </c>
      <c r="H122" s="123" t="s">
        <v>136</v>
      </c>
      <c r="I122" s="123" t="s">
        <v>137</v>
      </c>
      <c r="J122" s="124" t="s">
        <v>125</v>
      </c>
      <c r="K122" s="125" t="s">
        <v>138</v>
      </c>
      <c r="L122" s="126"/>
      <c r="M122" s="62" t="s">
        <v>1</v>
      </c>
      <c r="N122" s="63" t="s">
        <v>37</v>
      </c>
      <c r="O122" s="63" t="s">
        <v>139</v>
      </c>
      <c r="P122" s="63" t="s">
        <v>140</v>
      </c>
      <c r="Q122" s="63" t="s">
        <v>141</v>
      </c>
      <c r="R122" s="63" t="s">
        <v>142</v>
      </c>
      <c r="S122" s="63" t="s">
        <v>143</v>
      </c>
      <c r="T122" s="64" t="s">
        <v>144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8" customHeight="1">
      <c r="A123" s="32"/>
      <c r="B123" s="33"/>
      <c r="C123" s="69" t="s">
        <v>145</v>
      </c>
      <c r="D123" s="32"/>
      <c r="E123" s="32"/>
      <c r="F123" s="32"/>
      <c r="G123" s="32"/>
      <c r="H123" s="32"/>
      <c r="I123" s="32"/>
      <c r="J123" s="127">
        <f>BK123</f>
        <v>0</v>
      </c>
      <c r="K123" s="32"/>
      <c r="L123" s="33"/>
      <c r="M123" s="65"/>
      <c r="N123" s="56"/>
      <c r="O123" s="66"/>
      <c r="P123" s="128">
        <f>P124</f>
        <v>0</v>
      </c>
      <c r="Q123" s="66"/>
      <c r="R123" s="128">
        <f>R124</f>
        <v>22.798933559999998</v>
      </c>
      <c r="S123" s="66"/>
      <c r="T123" s="129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72</v>
      </c>
      <c r="AU123" s="17" t="s">
        <v>127</v>
      </c>
      <c r="BK123" s="130">
        <f>BK124</f>
        <v>0</v>
      </c>
    </row>
    <row r="124" spans="1:65" s="12" customFormat="1" ht="25.95" customHeight="1">
      <c r="B124" s="131"/>
      <c r="D124" s="132" t="s">
        <v>72</v>
      </c>
      <c r="E124" s="133" t="s">
        <v>146</v>
      </c>
      <c r="F124" s="133" t="s">
        <v>147</v>
      </c>
      <c r="I124" s="134"/>
      <c r="J124" s="135">
        <f>BK124</f>
        <v>0</v>
      </c>
      <c r="L124" s="131"/>
      <c r="M124" s="136"/>
      <c r="N124" s="137"/>
      <c r="O124" s="137"/>
      <c r="P124" s="138">
        <f>P125+P141+P144+P152+P159+P169</f>
        <v>0</v>
      </c>
      <c r="Q124" s="137"/>
      <c r="R124" s="138">
        <f>R125+R141+R144+R152+R159+R169</f>
        <v>22.798933559999998</v>
      </c>
      <c r="S124" s="137"/>
      <c r="T124" s="139">
        <f>T125+T141+T144+T152+T159+T169</f>
        <v>0</v>
      </c>
      <c r="AR124" s="132" t="s">
        <v>81</v>
      </c>
      <c r="AT124" s="140" t="s">
        <v>72</v>
      </c>
      <c r="AU124" s="140" t="s">
        <v>73</v>
      </c>
      <c r="AY124" s="132" t="s">
        <v>148</v>
      </c>
      <c r="BK124" s="141">
        <f>BK125+BK141+BK144+BK152+BK159+BK169</f>
        <v>0</v>
      </c>
    </row>
    <row r="125" spans="1:65" s="12" customFormat="1" ht="22.8" customHeight="1">
      <c r="B125" s="131"/>
      <c r="D125" s="132" t="s">
        <v>72</v>
      </c>
      <c r="E125" s="142" t="s">
        <v>81</v>
      </c>
      <c r="F125" s="142" t="s">
        <v>149</v>
      </c>
      <c r="I125" s="134"/>
      <c r="J125" s="143">
        <f>BK125</f>
        <v>0</v>
      </c>
      <c r="L125" s="131"/>
      <c r="M125" s="136"/>
      <c r="N125" s="137"/>
      <c r="O125" s="137"/>
      <c r="P125" s="138">
        <f>SUM(P126:P140)</f>
        <v>0</v>
      </c>
      <c r="Q125" s="137"/>
      <c r="R125" s="138">
        <f>SUM(R126:R140)</f>
        <v>0</v>
      </c>
      <c r="S125" s="137"/>
      <c r="T125" s="139">
        <f>SUM(T126:T140)</f>
        <v>0</v>
      </c>
      <c r="AR125" s="132" t="s">
        <v>81</v>
      </c>
      <c r="AT125" s="140" t="s">
        <v>72</v>
      </c>
      <c r="AU125" s="140" t="s">
        <v>81</v>
      </c>
      <c r="AY125" s="132" t="s">
        <v>148</v>
      </c>
      <c r="BK125" s="141">
        <f>SUM(BK126:BK140)</f>
        <v>0</v>
      </c>
    </row>
    <row r="126" spans="1:65" s="2" customFormat="1" ht="24.15" customHeight="1">
      <c r="A126" s="32"/>
      <c r="B126" s="144"/>
      <c r="C126" s="145" t="s">
        <v>81</v>
      </c>
      <c r="D126" s="145" t="s">
        <v>150</v>
      </c>
      <c r="E126" s="146" t="s">
        <v>567</v>
      </c>
      <c r="F126" s="147" t="s">
        <v>1423</v>
      </c>
      <c r="G126" s="148" t="s">
        <v>205</v>
      </c>
      <c r="H126" s="149">
        <v>14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38</v>
      </c>
      <c r="O126" s="58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154</v>
      </c>
      <c r="AT126" s="157" t="s">
        <v>150</v>
      </c>
      <c r="AU126" s="157" t="s">
        <v>83</v>
      </c>
      <c r="AY126" s="17" t="s">
        <v>148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81</v>
      </c>
      <c r="BK126" s="158">
        <f>ROUND(I126*H126,2)</f>
        <v>0</v>
      </c>
      <c r="BL126" s="17" t="s">
        <v>154</v>
      </c>
      <c r="BM126" s="157" t="s">
        <v>1424</v>
      </c>
    </row>
    <row r="127" spans="1:65" s="13" customFormat="1" ht="10.199999999999999">
      <c r="B127" s="159"/>
      <c r="D127" s="160" t="s">
        <v>156</v>
      </c>
      <c r="E127" s="161" t="s">
        <v>1</v>
      </c>
      <c r="F127" s="162" t="s">
        <v>1425</v>
      </c>
      <c r="H127" s="163">
        <v>14</v>
      </c>
      <c r="I127" s="164"/>
      <c r="L127" s="159"/>
      <c r="M127" s="165"/>
      <c r="N127" s="166"/>
      <c r="O127" s="166"/>
      <c r="P127" s="166"/>
      <c r="Q127" s="166"/>
      <c r="R127" s="166"/>
      <c r="S127" s="166"/>
      <c r="T127" s="167"/>
      <c r="AT127" s="161" t="s">
        <v>156</v>
      </c>
      <c r="AU127" s="161" t="s">
        <v>83</v>
      </c>
      <c r="AV127" s="13" t="s">
        <v>83</v>
      </c>
      <c r="AW127" s="13" t="s">
        <v>31</v>
      </c>
      <c r="AX127" s="13" t="s">
        <v>81</v>
      </c>
      <c r="AY127" s="161" t="s">
        <v>148</v>
      </c>
    </row>
    <row r="128" spans="1:65" s="2" customFormat="1" ht="24.15" customHeight="1">
      <c r="A128" s="32"/>
      <c r="B128" s="144"/>
      <c r="C128" s="145" t="s">
        <v>83</v>
      </c>
      <c r="D128" s="145" t="s">
        <v>150</v>
      </c>
      <c r="E128" s="146" t="s">
        <v>1426</v>
      </c>
      <c r="F128" s="147" t="s">
        <v>1427</v>
      </c>
      <c r="G128" s="148" t="s">
        <v>165</v>
      </c>
      <c r="H128" s="149">
        <v>0.64800000000000002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38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154</v>
      </c>
      <c r="AT128" s="157" t="s">
        <v>150</v>
      </c>
      <c r="AU128" s="157" t="s">
        <v>83</v>
      </c>
      <c r="AY128" s="17" t="s">
        <v>148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81</v>
      </c>
      <c r="BK128" s="158">
        <f>ROUND(I128*H128,2)</f>
        <v>0</v>
      </c>
      <c r="BL128" s="17" t="s">
        <v>154</v>
      </c>
      <c r="BM128" s="157" t="s">
        <v>1428</v>
      </c>
    </row>
    <row r="129" spans="1:65" s="13" customFormat="1" ht="10.199999999999999">
      <c r="B129" s="159"/>
      <c r="D129" s="160" t="s">
        <v>156</v>
      </c>
      <c r="E129" s="161" t="s">
        <v>1</v>
      </c>
      <c r="F129" s="162" t="s">
        <v>1429</v>
      </c>
      <c r="H129" s="163">
        <v>0.64799999999999991</v>
      </c>
      <c r="I129" s="164"/>
      <c r="L129" s="159"/>
      <c r="M129" s="165"/>
      <c r="N129" s="166"/>
      <c r="O129" s="166"/>
      <c r="P129" s="166"/>
      <c r="Q129" s="166"/>
      <c r="R129" s="166"/>
      <c r="S129" s="166"/>
      <c r="T129" s="167"/>
      <c r="AT129" s="161" t="s">
        <v>156</v>
      </c>
      <c r="AU129" s="161" t="s">
        <v>83</v>
      </c>
      <c r="AV129" s="13" t="s">
        <v>83</v>
      </c>
      <c r="AW129" s="13" t="s">
        <v>31</v>
      </c>
      <c r="AX129" s="13" t="s">
        <v>81</v>
      </c>
      <c r="AY129" s="161" t="s">
        <v>148</v>
      </c>
    </row>
    <row r="130" spans="1:65" s="2" customFormat="1" ht="37.799999999999997" customHeight="1">
      <c r="A130" s="32"/>
      <c r="B130" s="144"/>
      <c r="C130" s="145" t="s">
        <v>162</v>
      </c>
      <c r="D130" s="145" t="s">
        <v>150</v>
      </c>
      <c r="E130" s="146" t="s">
        <v>235</v>
      </c>
      <c r="F130" s="147" t="s">
        <v>1430</v>
      </c>
      <c r="G130" s="148" t="s">
        <v>165</v>
      </c>
      <c r="H130" s="149">
        <v>0.64800000000000002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38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154</v>
      </c>
      <c r="AT130" s="157" t="s">
        <v>150</v>
      </c>
      <c r="AU130" s="157" t="s">
        <v>83</v>
      </c>
      <c r="AY130" s="17" t="s">
        <v>148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7" t="s">
        <v>81</v>
      </c>
      <c r="BK130" s="158">
        <f>ROUND(I130*H130,2)</f>
        <v>0</v>
      </c>
      <c r="BL130" s="17" t="s">
        <v>154</v>
      </c>
      <c r="BM130" s="157" t="s">
        <v>1431</v>
      </c>
    </row>
    <row r="131" spans="1:65" s="2" customFormat="1" ht="37.799999999999997" customHeight="1">
      <c r="A131" s="32"/>
      <c r="B131" s="144"/>
      <c r="C131" s="145" t="s">
        <v>154</v>
      </c>
      <c r="D131" s="145" t="s">
        <v>150</v>
      </c>
      <c r="E131" s="146" t="s">
        <v>242</v>
      </c>
      <c r="F131" s="147" t="s">
        <v>1432</v>
      </c>
      <c r="G131" s="148" t="s">
        <v>165</v>
      </c>
      <c r="H131" s="149">
        <v>12.96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38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154</v>
      </c>
      <c r="AT131" s="157" t="s">
        <v>150</v>
      </c>
      <c r="AU131" s="157" t="s">
        <v>83</v>
      </c>
      <c r="AY131" s="17" t="s">
        <v>148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81</v>
      </c>
      <c r="BK131" s="158">
        <f>ROUND(I131*H131,2)</f>
        <v>0</v>
      </c>
      <c r="BL131" s="17" t="s">
        <v>154</v>
      </c>
      <c r="BM131" s="157" t="s">
        <v>1433</v>
      </c>
    </row>
    <row r="132" spans="1:65" s="13" customFormat="1" ht="10.199999999999999">
      <c r="B132" s="159"/>
      <c r="D132" s="160" t="s">
        <v>156</v>
      </c>
      <c r="F132" s="162" t="s">
        <v>1434</v>
      </c>
      <c r="H132" s="163">
        <v>12.96</v>
      </c>
      <c r="I132" s="164"/>
      <c r="L132" s="159"/>
      <c r="M132" s="165"/>
      <c r="N132" s="166"/>
      <c r="O132" s="166"/>
      <c r="P132" s="166"/>
      <c r="Q132" s="166"/>
      <c r="R132" s="166"/>
      <c r="S132" s="166"/>
      <c r="T132" s="167"/>
      <c r="AT132" s="161" t="s">
        <v>156</v>
      </c>
      <c r="AU132" s="161" t="s">
        <v>83</v>
      </c>
      <c r="AV132" s="13" t="s">
        <v>83</v>
      </c>
      <c r="AW132" s="13" t="s">
        <v>3</v>
      </c>
      <c r="AX132" s="13" t="s">
        <v>81</v>
      </c>
      <c r="AY132" s="161" t="s">
        <v>148</v>
      </c>
    </row>
    <row r="133" spans="1:65" s="2" customFormat="1" ht="24.15" customHeight="1">
      <c r="A133" s="32"/>
      <c r="B133" s="144"/>
      <c r="C133" s="145" t="s">
        <v>202</v>
      </c>
      <c r="D133" s="145" t="s">
        <v>150</v>
      </c>
      <c r="E133" s="146" t="s">
        <v>247</v>
      </c>
      <c r="F133" s="147" t="s">
        <v>1435</v>
      </c>
      <c r="G133" s="148" t="s">
        <v>165</v>
      </c>
      <c r="H133" s="149">
        <v>0.64800000000000002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38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154</v>
      </c>
      <c r="AT133" s="157" t="s">
        <v>150</v>
      </c>
      <c r="AU133" s="157" t="s">
        <v>83</v>
      </c>
      <c r="AY133" s="17" t="s">
        <v>148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81</v>
      </c>
      <c r="BK133" s="158">
        <f>ROUND(I133*H133,2)</f>
        <v>0</v>
      </c>
      <c r="BL133" s="17" t="s">
        <v>154</v>
      </c>
      <c r="BM133" s="157" t="s">
        <v>1436</v>
      </c>
    </row>
    <row r="134" spans="1:65" s="2" customFormat="1" ht="16.5" customHeight="1">
      <c r="A134" s="32"/>
      <c r="B134" s="144"/>
      <c r="C134" s="145" t="s">
        <v>211</v>
      </c>
      <c r="D134" s="145" t="s">
        <v>150</v>
      </c>
      <c r="E134" s="146" t="s">
        <v>251</v>
      </c>
      <c r="F134" s="147" t="s">
        <v>252</v>
      </c>
      <c r="G134" s="148" t="s">
        <v>165</v>
      </c>
      <c r="H134" s="149">
        <v>0.64800000000000002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38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7" t="s">
        <v>154</v>
      </c>
      <c r="AT134" s="157" t="s">
        <v>150</v>
      </c>
      <c r="AU134" s="157" t="s">
        <v>83</v>
      </c>
      <c r="AY134" s="17" t="s">
        <v>148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7" t="s">
        <v>81</v>
      </c>
      <c r="BK134" s="158">
        <f>ROUND(I134*H134,2)</f>
        <v>0</v>
      </c>
      <c r="BL134" s="17" t="s">
        <v>154</v>
      </c>
      <c r="BM134" s="157" t="s">
        <v>1437</v>
      </c>
    </row>
    <row r="135" spans="1:65" s="2" customFormat="1" ht="33" customHeight="1">
      <c r="A135" s="32"/>
      <c r="B135" s="144"/>
      <c r="C135" s="145" t="s">
        <v>226</v>
      </c>
      <c r="D135" s="145" t="s">
        <v>150</v>
      </c>
      <c r="E135" s="146" t="s">
        <v>255</v>
      </c>
      <c r="F135" s="147" t="s">
        <v>256</v>
      </c>
      <c r="G135" s="148" t="s">
        <v>257</v>
      </c>
      <c r="H135" s="149">
        <v>1.1659999999999999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38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154</v>
      </c>
      <c r="AT135" s="157" t="s">
        <v>150</v>
      </c>
      <c r="AU135" s="157" t="s">
        <v>83</v>
      </c>
      <c r="AY135" s="17" t="s">
        <v>148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81</v>
      </c>
      <c r="BK135" s="158">
        <f>ROUND(I135*H135,2)</f>
        <v>0</v>
      </c>
      <c r="BL135" s="17" t="s">
        <v>154</v>
      </c>
      <c r="BM135" s="157" t="s">
        <v>1438</v>
      </c>
    </row>
    <row r="136" spans="1:65" s="13" customFormat="1" ht="10.199999999999999">
      <c r="B136" s="159"/>
      <c r="D136" s="160" t="s">
        <v>156</v>
      </c>
      <c r="F136" s="162" t="s">
        <v>1439</v>
      </c>
      <c r="H136" s="163">
        <v>1.1659999999999999</v>
      </c>
      <c r="I136" s="164"/>
      <c r="L136" s="159"/>
      <c r="M136" s="165"/>
      <c r="N136" s="166"/>
      <c r="O136" s="166"/>
      <c r="P136" s="166"/>
      <c r="Q136" s="166"/>
      <c r="R136" s="166"/>
      <c r="S136" s="166"/>
      <c r="T136" s="167"/>
      <c r="AT136" s="161" t="s">
        <v>156</v>
      </c>
      <c r="AU136" s="161" t="s">
        <v>83</v>
      </c>
      <c r="AV136" s="13" t="s">
        <v>83</v>
      </c>
      <c r="AW136" s="13" t="s">
        <v>3</v>
      </c>
      <c r="AX136" s="13" t="s">
        <v>81</v>
      </c>
      <c r="AY136" s="161" t="s">
        <v>148</v>
      </c>
    </row>
    <row r="137" spans="1:65" s="2" customFormat="1" ht="24.15" customHeight="1">
      <c r="A137" s="32"/>
      <c r="B137" s="144"/>
      <c r="C137" s="145" t="s">
        <v>230</v>
      </c>
      <c r="D137" s="145" t="s">
        <v>150</v>
      </c>
      <c r="E137" s="146" t="s">
        <v>261</v>
      </c>
      <c r="F137" s="147" t="s">
        <v>262</v>
      </c>
      <c r="G137" s="148" t="s">
        <v>165</v>
      </c>
      <c r="H137" s="149">
        <v>3.5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38</v>
      </c>
      <c r="O137" s="58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154</v>
      </c>
      <c r="AT137" s="157" t="s">
        <v>150</v>
      </c>
      <c r="AU137" s="157" t="s">
        <v>83</v>
      </c>
      <c r="AY137" s="17" t="s">
        <v>148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81</v>
      </c>
      <c r="BK137" s="158">
        <f>ROUND(I137*H137,2)</f>
        <v>0</v>
      </c>
      <c r="BL137" s="17" t="s">
        <v>154</v>
      </c>
      <c r="BM137" s="157" t="s">
        <v>1440</v>
      </c>
    </row>
    <row r="138" spans="1:65" s="13" customFormat="1" ht="10.199999999999999">
      <c r="B138" s="159"/>
      <c r="D138" s="160" t="s">
        <v>156</v>
      </c>
      <c r="E138" s="161" t="s">
        <v>1</v>
      </c>
      <c r="F138" s="162" t="s">
        <v>1441</v>
      </c>
      <c r="H138" s="163">
        <v>3.5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156</v>
      </c>
      <c r="AU138" s="161" t="s">
        <v>83</v>
      </c>
      <c r="AV138" s="13" t="s">
        <v>83</v>
      </c>
      <c r="AW138" s="13" t="s">
        <v>31</v>
      </c>
      <c r="AX138" s="13" t="s">
        <v>81</v>
      </c>
      <c r="AY138" s="161" t="s">
        <v>148</v>
      </c>
    </row>
    <row r="139" spans="1:65" s="2" customFormat="1" ht="24.15" customHeight="1">
      <c r="A139" s="32"/>
      <c r="B139" s="144"/>
      <c r="C139" s="145" t="s">
        <v>234</v>
      </c>
      <c r="D139" s="145" t="s">
        <v>150</v>
      </c>
      <c r="E139" s="146" t="s">
        <v>679</v>
      </c>
      <c r="F139" s="147" t="s">
        <v>1123</v>
      </c>
      <c r="G139" s="148" t="s">
        <v>205</v>
      </c>
      <c r="H139" s="149">
        <v>14</v>
      </c>
      <c r="I139" s="150"/>
      <c r="J139" s="151">
        <f>ROUND(I139*H139,2)</f>
        <v>0</v>
      </c>
      <c r="K139" s="152"/>
      <c r="L139" s="33"/>
      <c r="M139" s="153" t="s">
        <v>1</v>
      </c>
      <c r="N139" s="154" t="s">
        <v>38</v>
      </c>
      <c r="O139" s="58"/>
      <c r="P139" s="155">
        <f>O139*H139</f>
        <v>0</v>
      </c>
      <c r="Q139" s="155">
        <v>0</v>
      </c>
      <c r="R139" s="155">
        <f>Q139*H139</f>
        <v>0</v>
      </c>
      <c r="S139" s="155">
        <v>0</v>
      </c>
      <c r="T139" s="15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7" t="s">
        <v>154</v>
      </c>
      <c r="AT139" s="157" t="s">
        <v>150</v>
      </c>
      <c r="AU139" s="157" t="s">
        <v>83</v>
      </c>
      <c r="AY139" s="17" t="s">
        <v>148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7" t="s">
        <v>81</v>
      </c>
      <c r="BK139" s="158">
        <f>ROUND(I139*H139,2)</f>
        <v>0</v>
      </c>
      <c r="BL139" s="17" t="s">
        <v>154</v>
      </c>
      <c r="BM139" s="157" t="s">
        <v>1442</v>
      </c>
    </row>
    <row r="140" spans="1:65" s="13" customFormat="1" ht="10.199999999999999">
      <c r="B140" s="159"/>
      <c r="D140" s="160" t="s">
        <v>156</v>
      </c>
      <c r="E140" s="161" t="s">
        <v>1</v>
      </c>
      <c r="F140" s="162" t="s">
        <v>1425</v>
      </c>
      <c r="H140" s="163">
        <v>14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156</v>
      </c>
      <c r="AU140" s="161" t="s">
        <v>83</v>
      </c>
      <c r="AV140" s="13" t="s">
        <v>83</v>
      </c>
      <c r="AW140" s="13" t="s">
        <v>31</v>
      </c>
      <c r="AX140" s="13" t="s">
        <v>81</v>
      </c>
      <c r="AY140" s="161" t="s">
        <v>148</v>
      </c>
    </row>
    <row r="141" spans="1:65" s="12" customFormat="1" ht="22.8" customHeight="1">
      <c r="B141" s="131"/>
      <c r="D141" s="132" t="s">
        <v>72</v>
      </c>
      <c r="E141" s="142" t="s">
        <v>83</v>
      </c>
      <c r="F141" s="142" t="s">
        <v>684</v>
      </c>
      <c r="I141" s="134"/>
      <c r="J141" s="143">
        <f>BK141</f>
        <v>0</v>
      </c>
      <c r="L141" s="131"/>
      <c r="M141" s="136"/>
      <c r="N141" s="137"/>
      <c r="O141" s="137"/>
      <c r="P141" s="138">
        <f>SUM(P142:P143)</f>
        <v>0</v>
      </c>
      <c r="Q141" s="137"/>
      <c r="R141" s="138">
        <f>SUM(R142:R143)</f>
        <v>1.49106096</v>
      </c>
      <c r="S141" s="137"/>
      <c r="T141" s="139">
        <f>SUM(T142:T143)</f>
        <v>0</v>
      </c>
      <c r="AR141" s="132" t="s">
        <v>81</v>
      </c>
      <c r="AT141" s="140" t="s">
        <v>72</v>
      </c>
      <c r="AU141" s="140" t="s">
        <v>81</v>
      </c>
      <c r="AY141" s="132" t="s">
        <v>148</v>
      </c>
      <c r="BK141" s="141">
        <f>SUM(BK142:BK143)</f>
        <v>0</v>
      </c>
    </row>
    <row r="142" spans="1:65" s="2" customFormat="1" ht="16.5" customHeight="1">
      <c r="A142" s="32"/>
      <c r="B142" s="144"/>
      <c r="C142" s="145" t="s">
        <v>241</v>
      </c>
      <c r="D142" s="145" t="s">
        <v>150</v>
      </c>
      <c r="E142" s="146" t="s">
        <v>1443</v>
      </c>
      <c r="F142" s="147" t="s">
        <v>1444</v>
      </c>
      <c r="G142" s="148" t="s">
        <v>165</v>
      </c>
      <c r="H142" s="149">
        <v>0.64800000000000002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38</v>
      </c>
      <c r="O142" s="58"/>
      <c r="P142" s="155">
        <f>O142*H142</f>
        <v>0</v>
      </c>
      <c r="Q142" s="155">
        <v>2.3010199999999998</v>
      </c>
      <c r="R142" s="155">
        <f>Q142*H142</f>
        <v>1.49106096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154</v>
      </c>
      <c r="AT142" s="157" t="s">
        <v>150</v>
      </c>
      <c r="AU142" s="157" t="s">
        <v>83</v>
      </c>
      <c r="AY142" s="17" t="s">
        <v>148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81</v>
      </c>
      <c r="BK142" s="158">
        <f>ROUND(I142*H142,2)</f>
        <v>0</v>
      </c>
      <c r="BL142" s="17" t="s">
        <v>154</v>
      </c>
      <c r="BM142" s="157" t="s">
        <v>1445</v>
      </c>
    </row>
    <row r="143" spans="1:65" s="13" customFormat="1" ht="10.199999999999999">
      <c r="B143" s="159"/>
      <c r="D143" s="160" t="s">
        <v>156</v>
      </c>
      <c r="E143" s="161" t="s">
        <v>1</v>
      </c>
      <c r="F143" s="162" t="s">
        <v>1429</v>
      </c>
      <c r="H143" s="163">
        <v>0.64799999999999991</v>
      </c>
      <c r="I143" s="164"/>
      <c r="L143" s="159"/>
      <c r="M143" s="165"/>
      <c r="N143" s="166"/>
      <c r="O143" s="166"/>
      <c r="P143" s="166"/>
      <c r="Q143" s="166"/>
      <c r="R143" s="166"/>
      <c r="S143" s="166"/>
      <c r="T143" s="167"/>
      <c r="AT143" s="161" t="s">
        <v>156</v>
      </c>
      <c r="AU143" s="161" t="s">
        <v>83</v>
      </c>
      <c r="AV143" s="13" t="s">
        <v>83</v>
      </c>
      <c r="AW143" s="13" t="s">
        <v>31</v>
      </c>
      <c r="AX143" s="13" t="s">
        <v>81</v>
      </c>
      <c r="AY143" s="161" t="s">
        <v>148</v>
      </c>
    </row>
    <row r="144" spans="1:65" s="12" customFormat="1" ht="22.8" customHeight="1">
      <c r="B144" s="131"/>
      <c r="D144" s="132" t="s">
        <v>72</v>
      </c>
      <c r="E144" s="142" t="s">
        <v>162</v>
      </c>
      <c r="F144" s="142" t="s">
        <v>1446</v>
      </c>
      <c r="I144" s="134"/>
      <c r="J144" s="143">
        <f>BK144</f>
        <v>0</v>
      </c>
      <c r="L144" s="131"/>
      <c r="M144" s="136"/>
      <c r="N144" s="137"/>
      <c r="O144" s="137"/>
      <c r="P144" s="138">
        <f>SUM(P145:P151)</f>
        <v>0</v>
      </c>
      <c r="Q144" s="137"/>
      <c r="R144" s="138">
        <f>SUM(R145:R151)</f>
        <v>10.1848068</v>
      </c>
      <c r="S144" s="137"/>
      <c r="T144" s="139">
        <f>SUM(T145:T151)</f>
        <v>0</v>
      </c>
      <c r="AR144" s="132" t="s">
        <v>81</v>
      </c>
      <c r="AT144" s="140" t="s">
        <v>72</v>
      </c>
      <c r="AU144" s="140" t="s">
        <v>81</v>
      </c>
      <c r="AY144" s="132" t="s">
        <v>148</v>
      </c>
      <c r="BK144" s="141">
        <f>SUM(BK145:BK151)</f>
        <v>0</v>
      </c>
    </row>
    <row r="145" spans="1:65" s="2" customFormat="1" ht="24.15" customHeight="1">
      <c r="A145" s="32"/>
      <c r="B145" s="144"/>
      <c r="C145" s="145" t="s">
        <v>246</v>
      </c>
      <c r="D145" s="145" t="s">
        <v>150</v>
      </c>
      <c r="E145" s="146" t="s">
        <v>1447</v>
      </c>
      <c r="F145" s="147" t="s">
        <v>1448</v>
      </c>
      <c r="G145" s="148" t="s">
        <v>322</v>
      </c>
      <c r="H145" s="149">
        <v>9</v>
      </c>
      <c r="I145" s="150"/>
      <c r="J145" s="151">
        <f>ROUND(I145*H145,2)</f>
        <v>0</v>
      </c>
      <c r="K145" s="152"/>
      <c r="L145" s="33"/>
      <c r="M145" s="153" t="s">
        <v>1</v>
      </c>
      <c r="N145" s="154" t="s">
        <v>38</v>
      </c>
      <c r="O145" s="58"/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7" t="s">
        <v>154</v>
      </c>
      <c r="AT145" s="157" t="s">
        <v>150</v>
      </c>
      <c r="AU145" s="157" t="s">
        <v>83</v>
      </c>
      <c r="AY145" s="17" t="s">
        <v>148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7" t="s">
        <v>81</v>
      </c>
      <c r="BK145" s="158">
        <f>ROUND(I145*H145,2)</f>
        <v>0</v>
      </c>
      <c r="BL145" s="17" t="s">
        <v>154</v>
      </c>
      <c r="BM145" s="157" t="s">
        <v>1449</v>
      </c>
    </row>
    <row r="146" spans="1:65" s="2" customFormat="1" ht="16.5" customHeight="1">
      <c r="A146" s="32"/>
      <c r="B146" s="144"/>
      <c r="C146" s="176" t="s">
        <v>250</v>
      </c>
      <c r="D146" s="176" t="s">
        <v>267</v>
      </c>
      <c r="E146" s="177" t="s">
        <v>1450</v>
      </c>
      <c r="F146" s="178" t="s">
        <v>1451</v>
      </c>
      <c r="G146" s="179" t="s">
        <v>322</v>
      </c>
      <c r="H146" s="180">
        <v>9</v>
      </c>
      <c r="I146" s="181"/>
      <c r="J146" s="182">
        <f>ROUND(I146*H146,2)</f>
        <v>0</v>
      </c>
      <c r="K146" s="183"/>
      <c r="L146" s="184"/>
      <c r="M146" s="185" t="s">
        <v>1</v>
      </c>
      <c r="N146" s="186" t="s">
        <v>38</v>
      </c>
      <c r="O146" s="58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230</v>
      </c>
      <c r="AT146" s="157" t="s">
        <v>267</v>
      </c>
      <c r="AU146" s="157" t="s">
        <v>83</v>
      </c>
      <c r="AY146" s="17" t="s">
        <v>148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81</v>
      </c>
      <c r="BK146" s="158">
        <f>ROUND(I146*H146,2)</f>
        <v>0</v>
      </c>
      <c r="BL146" s="17" t="s">
        <v>154</v>
      </c>
      <c r="BM146" s="157" t="s">
        <v>1452</v>
      </c>
    </row>
    <row r="147" spans="1:65" s="2" customFormat="1" ht="21.75" customHeight="1">
      <c r="A147" s="32"/>
      <c r="B147" s="144"/>
      <c r="C147" s="145" t="s">
        <v>254</v>
      </c>
      <c r="D147" s="145" t="s">
        <v>150</v>
      </c>
      <c r="E147" s="146" t="s">
        <v>1453</v>
      </c>
      <c r="F147" s="147" t="s">
        <v>1454</v>
      </c>
      <c r="G147" s="148" t="s">
        <v>165</v>
      </c>
      <c r="H147" s="149">
        <v>4.41</v>
      </c>
      <c r="I147" s="150"/>
      <c r="J147" s="151">
        <f>ROUND(I147*H147,2)</f>
        <v>0</v>
      </c>
      <c r="K147" s="152"/>
      <c r="L147" s="33"/>
      <c r="M147" s="153" t="s">
        <v>1</v>
      </c>
      <c r="N147" s="154" t="s">
        <v>38</v>
      </c>
      <c r="O147" s="58"/>
      <c r="P147" s="155">
        <f>O147*H147</f>
        <v>0</v>
      </c>
      <c r="Q147" s="155">
        <v>2.3094800000000002</v>
      </c>
      <c r="R147" s="155">
        <f>Q147*H147</f>
        <v>10.1848068</v>
      </c>
      <c r="S147" s="155">
        <v>0</v>
      </c>
      <c r="T147" s="15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7" t="s">
        <v>154</v>
      </c>
      <c r="AT147" s="157" t="s">
        <v>150</v>
      </c>
      <c r="AU147" s="157" t="s">
        <v>83</v>
      </c>
      <c r="AY147" s="17" t="s">
        <v>148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7" t="s">
        <v>81</v>
      </c>
      <c r="BK147" s="158">
        <f>ROUND(I147*H147,2)</f>
        <v>0</v>
      </c>
      <c r="BL147" s="17" t="s">
        <v>154</v>
      </c>
      <c r="BM147" s="157" t="s">
        <v>1455</v>
      </c>
    </row>
    <row r="148" spans="1:65" s="13" customFormat="1" ht="10.199999999999999">
      <c r="B148" s="159"/>
      <c r="D148" s="160" t="s">
        <v>156</v>
      </c>
      <c r="E148" s="161" t="s">
        <v>1</v>
      </c>
      <c r="F148" s="162" t="s">
        <v>1456</v>
      </c>
      <c r="H148" s="163">
        <v>0.97999999999999987</v>
      </c>
      <c r="I148" s="164"/>
      <c r="L148" s="159"/>
      <c r="M148" s="165"/>
      <c r="N148" s="166"/>
      <c r="O148" s="166"/>
      <c r="P148" s="166"/>
      <c r="Q148" s="166"/>
      <c r="R148" s="166"/>
      <c r="S148" s="166"/>
      <c r="T148" s="167"/>
      <c r="AT148" s="161" t="s">
        <v>156</v>
      </c>
      <c r="AU148" s="161" t="s">
        <v>83</v>
      </c>
      <c r="AV148" s="13" t="s">
        <v>83</v>
      </c>
      <c r="AW148" s="13" t="s">
        <v>31</v>
      </c>
      <c r="AX148" s="13" t="s">
        <v>73</v>
      </c>
      <c r="AY148" s="161" t="s">
        <v>148</v>
      </c>
    </row>
    <row r="149" spans="1:65" s="13" customFormat="1" ht="10.199999999999999">
      <c r="B149" s="159"/>
      <c r="D149" s="160" t="s">
        <v>156</v>
      </c>
      <c r="E149" s="161" t="s">
        <v>1</v>
      </c>
      <c r="F149" s="162" t="s">
        <v>1457</v>
      </c>
      <c r="H149" s="163">
        <v>2.1700000000000004</v>
      </c>
      <c r="I149" s="164"/>
      <c r="L149" s="159"/>
      <c r="M149" s="165"/>
      <c r="N149" s="166"/>
      <c r="O149" s="166"/>
      <c r="P149" s="166"/>
      <c r="Q149" s="166"/>
      <c r="R149" s="166"/>
      <c r="S149" s="166"/>
      <c r="T149" s="167"/>
      <c r="AT149" s="161" t="s">
        <v>156</v>
      </c>
      <c r="AU149" s="161" t="s">
        <v>83</v>
      </c>
      <c r="AV149" s="13" t="s">
        <v>83</v>
      </c>
      <c r="AW149" s="13" t="s">
        <v>31</v>
      </c>
      <c r="AX149" s="13" t="s">
        <v>73</v>
      </c>
      <c r="AY149" s="161" t="s">
        <v>148</v>
      </c>
    </row>
    <row r="150" spans="1:65" s="13" customFormat="1" ht="10.199999999999999">
      <c r="B150" s="159"/>
      <c r="D150" s="160" t="s">
        <v>156</v>
      </c>
      <c r="E150" s="161" t="s">
        <v>1</v>
      </c>
      <c r="F150" s="162" t="s">
        <v>1458</v>
      </c>
      <c r="H150" s="163">
        <v>1.2600000000000002</v>
      </c>
      <c r="I150" s="164"/>
      <c r="L150" s="159"/>
      <c r="M150" s="165"/>
      <c r="N150" s="166"/>
      <c r="O150" s="166"/>
      <c r="P150" s="166"/>
      <c r="Q150" s="166"/>
      <c r="R150" s="166"/>
      <c r="S150" s="166"/>
      <c r="T150" s="167"/>
      <c r="AT150" s="161" t="s">
        <v>156</v>
      </c>
      <c r="AU150" s="161" t="s">
        <v>83</v>
      </c>
      <c r="AV150" s="13" t="s">
        <v>83</v>
      </c>
      <c r="AW150" s="13" t="s">
        <v>31</v>
      </c>
      <c r="AX150" s="13" t="s">
        <v>73</v>
      </c>
      <c r="AY150" s="161" t="s">
        <v>148</v>
      </c>
    </row>
    <row r="151" spans="1:65" s="14" customFormat="1" ht="10.199999999999999">
      <c r="B151" s="168"/>
      <c r="D151" s="160" t="s">
        <v>156</v>
      </c>
      <c r="E151" s="169" t="s">
        <v>1</v>
      </c>
      <c r="F151" s="170" t="s">
        <v>182</v>
      </c>
      <c r="H151" s="171">
        <v>4.41</v>
      </c>
      <c r="I151" s="172"/>
      <c r="L151" s="168"/>
      <c r="M151" s="173"/>
      <c r="N151" s="174"/>
      <c r="O151" s="174"/>
      <c r="P151" s="174"/>
      <c r="Q151" s="174"/>
      <c r="R151" s="174"/>
      <c r="S151" s="174"/>
      <c r="T151" s="175"/>
      <c r="AT151" s="169" t="s">
        <v>156</v>
      </c>
      <c r="AU151" s="169" t="s">
        <v>83</v>
      </c>
      <c r="AV151" s="14" t="s">
        <v>154</v>
      </c>
      <c r="AW151" s="14" t="s">
        <v>31</v>
      </c>
      <c r="AX151" s="14" t="s">
        <v>81</v>
      </c>
      <c r="AY151" s="169" t="s">
        <v>148</v>
      </c>
    </row>
    <row r="152" spans="1:65" s="12" customFormat="1" ht="22.8" customHeight="1">
      <c r="B152" s="131"/>
      <c r="D152" s="132" t="s">
        <v>72</v>
      </c>
      <c r="E152" s="142" t="s">
        <v>202</v>
      </c>
      <c r="F152" s="142" t="s">
        <v>711</v>
      </c>
      <c r="I152" s="134"/>
      <c r="J152" s="143">
        <f>BK152</f>
        <v>0</v>
      </c>
      <c r="L152" s="131"/>
      <c r="M152" s="136"/>
      <c r="N152" s="137"/>
      <c r="O152" s="137"/>
      <c r="P152" s="138">
        <f>SUM(P153:P158)</f>
        <v>0</v>
      </c>
      <c r="Q152" s="137"/>
      <c r="R152" s="138">
        <f>SUM(R153:R158)</f>
        <v>7.6921414000000006</v>
      </c>
      <c r="S152" s="137"/>
      <c r="T152" s="139">
        <f>SUM(T153:T158)</f>
        <v>0</v>
      </c>
      <c r="AR152" s="132" t="s">
        <v>81</v>
      </c>
      <c r="AT152" s="140" t="s">
        <v>72</v>
      </c>
      <c r="AU152" s="140" t="s">
        <v>81</v>
      </c>
      <c r="AY152" s="132" t="s">
        <v>148</v>
      </c>
      <c r="BK152" s="141">
        <f>SUM(BK153:BK158)</f>
        <v>0</v>
      </c>
    </row>
    <row r="153" spans="1:65" s="2" customFormat="1" ht="24.15" customHeight="1">
      <c r="A153" s="32"/>
      <c r="B153" s="144"/>
      <c r="C153" s="145" t="s">
        <v>260</v>
      </c>
      <c r="D153" s="145" t="s">
        <v>150</v>
      </c>
      <c r="E153" s="146" t="s">
        <v>712</v>
      </c>
      <c r="F153" s="147" t="s">
        <v>1459</v>
      </c>
      <c r="G153" s="148" t="s">
        <v>205</v>
      </c>
      <c r="H153" s="149">
        <v>14</v>
      </c>
      <c r="I153" s="150"/>
      <c r="J153" s="151">
        <f>ROUND(I153*H153,2)</f>
        <v>0</v>
      </c>
      <c r="K153" s="152"/>
      <c r="L153" s="33"/>
      <c r="M153" s="153" t="s">
        <v>1</v>
      </c>
      <c r="N153" s="154" t="s">
        <v>38</v>
      </c>
      <c r="O153" s="58"/>
      <c r="P153" s="155">
        <f>O153*H153</f>
        <v>0</v>
      </c>
      <c r="Q153" s="155">
        <v>0.34499999999999997</v>
      </c>
      <c r="R153" s="155">
        <f>Q153*H153</f>
        <v>4.83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154</v>
      </c>
      <c r="AT153" s="157" t="s">
        <v>150</v>
      </c>
      <c r="AU153" s="157" t="s">
        <v>83</v>
      </c>
      <c r="AY153" s="17" t="s">
        <v>148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81</v>
      </c>
      <c r="BK153" s="158">
        <f>ROUND(I153*H153,2)</f>
        <v>0</v>
      </c>
      <c r="BL153" s="17" t="s">
        <v>154</v>
      </c>
      <c r="BM153" s="157" t="s">
        <v>1460</v>
      </c>
    </row>
    <row r="154" spans="1:65" s="13" customFormat="1" ht="10.199999999999999">
      <c r="B154" s="159"/>
      <c r="D154" s="160" t="s">
        <v>156</v>
      </c>
      <c r="E154" s="161" t="s">
        <v>1</v>
      </c>
      <c r="F154" s="162" t="s">
        <v>1425</v>
      </c>
      <c r="H154" s="163">
        <v>14</v>
      </c>
      <c r="I154" s="164"/>
      <c r="L154" s="159"/>
      <c r="M154" s="165"/>
      <c r="N154" s="166"/>
      <c r="O154" s="166"/>
      <c r="P154" s="166"/>
      <c r="Q154" s="166"/>
      <c r="R154" s="166"/>
      <c r="S154" s="166"/>
      <c r="T154" s="167"/>
      <c r="AT154" s="161" t="s">
        <v>156</v>
      </c>
      <c r="AU154" s="161" t="s">
        <v>83</v>
      </c>
      <c r="AV154" s="13" t="s">
        <v>83</v>
      </c>
      <c r="AW154" s="13" t="s">
        <v>31</v>
      </c>
      <c r="AX154" s="13" t="s">
        <v>81</v>
      </c>
      <c r="AY154" s="161" t="s">
        <v>148</v>
      </c>
    </row>
    <row r="155" spans="1:65" s="2" customFormat="1" ht="24.15" customHeight="1">
      <c r="A155" s="32"/>
      <c r="B155" s="144"/>
      <c r="C155" s="145" t="s">
        <v>8</v>
      </c>
      <c r="D155" s="145" t="s">
        <v>150</v>
      </c>
      <c r="E155" s="146" t="s">
        <v>1057</v>
      </c>
      <c r="F155" s="147" t="s">
        <v>1058</v>
      </c>
      <c r="G155" s="148" t="s">
        <v>205</v>
      </c>
      <c r="H155" s="149">
        <v>12.92</v>
      </c>
      <c r="I155" s="150"/>
      <c r="J155" s="151">
        <f>ROUND(I155*H155,2)</f>
        <v>0</v>
      </c>
      <c r="K155" s="152"/>
      <c r="L155" s="33"/>
      <c r="M155" s="153" t="s">
        <v>1</v>
      </c>
      <c r="N155" s="154" t="s">
        <v>38</v>
      </c>
      <c r="O155" s="58"/>
      <c r="P155" s="155">
        <f>O155*H155</f>
        <v>0</v>
      </c>
      <c r="Q155" s="155">
        <v>8.9219999999999994E-2</v>
      </c>
      <c r="R155" s="155">
        <f>Q155*H155</f>
        <v>1.1527223999999998</v>
      </c>
      <c r="S155" s="155">
        <v>0</v>
      </c>
      <c r="T155" s="156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7" t="s">
        <v>154</v>
      </c>
      <c r="AT155" s="157" t="s">
        <v>150</v>
      </c>
      <c r="AU155" s="157" t="s">
        <v>83</v>
      </c>
      <c r="AY155" s="17" t="s">
        <v>148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7" t="s">
        <v>81</v>
      </c>
      <c r="BK155" s="158">
        <f>ROUND(I155*H155,2)</f>
        <v>0</v>
      </c>
      <c r="BL155" s="17" t="s">
        <v>154</v>
      </c>
      <c r="BM155" s="157" t="s">
        <v>1461</v>
      </c>
    </row>
    <row r="156" spans="1:65" s="13" customFormat="1" ht="10.199999999999999">
      <c r="B156" s="159"/>
      <c r="D156" s="160" t="s">
        <v>156</v>
      </c>
      <c r="E156" s="161" t="s">
        <v>1</v>
      </c>
      <c r="F156" s="162" t="s">
        <v>1462</v>
      </c>
      <c r="H156" s="163">
        <v>12.92</v>
      </c>
      <c r="I156" s="164"/>
      <c r="L156" s="159"/>
      <c r="M156" s="165"/>
      <c r="N156" s="166"/>
      <c r="O156" s="166"/>
      <c r="P156" s="166"/>
      <c r="Q156" s="166"/>
      <c r="R156" s="166"/>
      <c r="S156" s="166"/>
      <c r="T156" s="167"/>
      <c r="AT156" s="161" t="s">
        <v>156</v>
      </c>
      <c r="AU156" s="161" t="s">
        <v>83</v>
      </c>
      <c r="AV156" s="13" t="s">
        <v>83</v>
      </c>
      <c r="AW156" s="13" t="s">
        <v>31</v>
      </c>
      <c r="AX156" s="13" t="s">
        <v>81</v>
      </c>
      <c r="AY156" s="161" t="s">
        <v>148</v>
      </c>
    </row>
    <row r="157" spans="1:65" s="2" customFormat="1" ht="21.75" customHeight="1">
      <c r="A157" s="32"/>
      <c r="B157" s="144"/>
      <c r="C157" s="176" t="s">
        <v>288</v>
      </c>
      <c r="D157" s="176" t="s">
        <v>267</v>
      </c>
      <c r="E157" s="177" t="s">
        <v>770</v>
      </c>
      <c r="F157" s="178" t="s">
        <v>771</v>
      </c>
      <c r="G157" s="179" t="s">
        <v>205</v>
      </c>
      <c r="H157" s="180">
        <v>13.048999999999999</v>
      </c>
      <c r="I157" s="181"/>
      <c r="J157" s="182">
        <f>ROUND(I157*H157,2)</f>
        <v>0</v>
      </c>
      <c r="K157" s="183"/>
      <c r="L157" s="184"/>
      <c r="M157" s="185" t="s">
        <v>1</v>
      </c>
      <c r="N157" s="186" t="s">
        <v>38</v>
      </c>
      <c r="O157" s="58"/>
      <c r="P157" s="155">
        <f>O157*H157</f>
        <v>0</v>
      </c>
      <c r="Q157" s="155">
        <v>0.13100000000000001</v>
      </c>
      <c r="R157" s="155">
        <f>Q157*H157</f>
        <v>1.709419</v>
      </c>
      <c r="S157" s="155">
        <v>0</v>
      </c>
      <c r="T157" s="156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7" t="s">
        <v>230</v>
      </c>
      <c r="AT157" s="157" t="s">
        <v>267</v>
      </c>
      <c r="AU157" s="157" t="s">
        <v>83</v>
      </c>
      <c r="AY157" s="17" t="s">
        <v>148</v>
      </c>
      <c r="BE157" s="158">
        <f>IF(N157="základní",J157,0)</f>
        <v>0</v>
      </c>
      <c r="BF157" s="158">
        <f>IF(N157="snížená",J157,0)</f>
        <v>0</v>
      </c>
      <c r="BG157" s="158">
        <f>IF(N157="zákl. přenesená",J157,0)</f>
        <v>0</v>
      </c>
      <c r="BH157" s="158">
        <f>IF(N157="sníž. přenesená",J157,0)</f>
        <v>0</v>
      </c>
      <c r="BI157" s="158">
        <f>IF(N157="nulová",J157,0)</f>
        <v>0</v>
      </c>
      <c r="BJ157" s="17" t="s">
        <v>81</v>
      </c>
      <c r="BK157" s="158">
        <f>ROUND(I157*H157,2)</f>
        <v>0</v>
      </c>
      <c r="BL157" s="17" t="s">
        <v>154</v>
      </c>
      <c r="BM157" s="157" t="s">
        <v>1463</v>
      </c>
    </row>
    <row r="158" spans="1:65" s="13" customFormat="1" ht="10.199999999999999">
      <c r="B158" s="159"/>
      <c r="D158" s="160" t="s">
        <v>156</v>
      </c>
      <c r="F158" s="162" t="s">
        <v>1464</v>
      </c>
      <c r="H158" s="163">
        <v>13.048999999999999</v>
      </c>
      <c r="I158" s="164"/>
      <c r="L158" s="159"/>
      <c r="M158" s="165"/>
      <c r="N158" s="166"/>
      <c r="O158" s="166"/>
      <c r="P158" s="166"/>
      <c r="Q158" s="166"/>
      <c r="R158" s="166"/>
      <c r="S158" s="166"/>
      <c r="T158" s="167"/>
      <c r="AT158" s="161" t="s">
        <v>156</v>
      </c>
      <c r="AU158" s="161" t="s">
        <v>83</v>
      </c>
      <c r="AV158" s="13" t="s">
        <v>83</v>
      </c>
      <c r="AW158" s="13" t="s">
        <v>3</v>
      </c>
      <c r="AX158" s="13" t="s">
        <v>81</v>
      </c>
      <c r="AY158" s="161" t="s">
        <v>148</v>
      </c>
    </row>
    <row r="159" spans="1:65" s="12" customFormat="1" ht="22.8" customHeight="1">
      <c r="B159" s="131"/>
      <c r="D159" s="132" t="s">
        <v>72</v>
      </c>
      <c r="E159" s="142" t="s">
        <v>234</v>
      </c>
      <c r="F159" s="142" t="s">
        <v>856</v>
      </c>
      <c r="I159" s="134"/>
      <c r="J159" s="143">
        <f>BK159</f>
        <v>0</v>
      </c>
      <c r="L159" s="131"/>
      <c r="M159" s="136"/>
      <c r="N159" s="137"/>
      <c r="O159" s="137"/>
      <c r="P159" s="138">
        <f>SUM(P160:P168)</f>
        <v>0</v>
      </c>
      <c r="Q159" s="137"/>
      <c r="R159" s="138">
        <f>SUM(R160:R168)</f>
        <v>3.4309243999999999</v>
      </c>
      <c r="S159" s="137"/>
      <c r="T159" s="139">
        <f>SUM(T160:T168)</f>
        <v>0</v>
      </c>
      <c r="AR159" s="132" t="s">
        <v>81</v>
      </c>
      <c r="AT159" s="140" t="s">
        <v>72</v>
      </c>
      <c r="AU159" s="140" t="s">
        <v>81</v>
      </c>
      <c r="AY159" s="132" t="s">
        <v>148</v>
      </c>
      <c r="BK159" s="141">
        <f>SUM(BK160:BK168)</f>
        <v>0</v>
      </c>
    </row>
    <row r="160" spans="1:65" s="2" customFormat="1" ht="33" customHeight="1">
      <c r="A160" s="32"/>
      <c r="B160" s="144"/>
      <c r="C160" s="145" t="s">
        <v>294</v>
      </c>
      <c r="D160" s="145" t="s">
        <v>150</v>
      </c>
      <c r="E160" s="146" t="s">
        <v>910</v>
      </c>
      <c r="F160" s="147" t="s">
        <v>911</v>
      </c>
      <c r="G160" s="148" t="s">
        <v>153</v>
      </c>
      <c r="H160" s="149">
        <v>11</v>
      </c>
      <c r="I160" s="150"/>
      <c r="J160" s="151">
        <f>ROUND(I160*H160,2)</f>
        <v>0</v>
      </c>
      <c r="K160" s="152"/>
      <c r="L160" s="33"/>
      <c r="M160" s="153" t="s">
        <v>1</v>
      </c>
      <c r="N160" s="154" t="s">
        <v>38</v>
      </c>
      <c r="O160" s="58"/>
      <c r="P160" s="155">
        <f>O160*H160</f>
        <v>0</v>
      </c>
      <c r="Q160" s="155">
        <v>0.1295</v>
      </c>
      <c r="R160" s="155">
        <f>Q160*H160</f>
        <v>1.4245000000000001</v>
      </c>
      <c r="S160" s="155">
        <v>0</v>
      </c>
      <c r="T160" s="15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7" t="s">
        <v>154</v>
      </c>
      <c r="AT160" s="157" t="s">
        <v>150</v>
      </c>
      <c r="AU160" s="157" t="s">
        <v>83</v>
      </c>
      <c r="AY160" s="17" t="s">
        <v>148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7" t="s">
        <v>81</v>
      </c>
      <c r="BK160" s="158">
        <f>ROUND(I160*H160,2)</f>
        <v>0</v>
      </c>
      <c r="BL160" s="17" t="s">
        <v>154</v>
      </c>
      <c r="BM160" s="157" t="s">
        <v>1465</v>
      </c>
    </row>
    <row r="161" spans="1:65" s="13" customFormat="1" ht="10.199999999999999">
      <c r="B161" s="159"/>
      <c r="D161" s="160" t="s">
        <v>156</v>
      </c>
      <c r="E161" s="161" t="s">
        <v>1</v>
      </c>
      <c r="F161" s="162" t="s">
        <v>1466</v>
      </c>
      <c r="H161" s="163">
        <v>7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156</v>
      </c>
      <c r="AU161" s="161" t="s">
        <v>83</v>
      </c>
      <c r="AV161" s="13" t="s">
        <v>83</v>
      </c>
      <c r="AW161" s="13" t="s">
        <v>31</v>
      </c>
      <c r="AX161" s="13" t="s">
        <v>73</v>
      </c>
      <c r="AY161" s="161" t="s">
        <v>148</v>
      </c>
    </row>
    <row r="162" spans="1:65" s="13" customFormat="1" ht="10.199999999999999">
      <c r="B162" s="159"/>
      <c r="D162" s="160" t="s">
        <v>156</v>
      </c>
      <c r="E162" s="161" t="s">
        <v>1</v>
      </c>
      <c r="F162" s="162" t="s">
        <v>154</v>
      </c>
      <c r="H162" s="163">
        <v>4</v>
      </c>
      <c r="I162" s="164"/>
      <c r="L162" s="159"/>
      <c r="M162" s="165"/>
      <c r="N162" s="166"/>
      <c r="O162" s="166"/>
      <c r="P162" s="166"/>
      <c r="Q162" s="166"/>
      <c r="R162" s="166"/>
      <c r="S162" s="166"/>
      <c r="T162" s="167"/>
      <c r="AT162" s="161" t="s">
        <v>156</v>
      </c>
      <c r="AU162" s="161" t="s">
        <v>83</v>
      </c>
      <c r="AV162" s="13" t="s">
        <v>83</v>
      </c>
      <c r="AW162" s="13" t="s">
        <v>31</v>
      </c>
      <c r="AX162" s="13" t="s">
        <v>73</v>
      </c>
      <c r="AY162" s="161" t="s">
        <v>148</v>
      </c>
    </row>
    <row r="163" spans="1:65" s="14" customFormat="1" ht="10.199999999999999">
      <c r="B163" s="168"/>
      <c r="D163" s="160" t="s">
        <v>156</v>
      </c>
      <c r="E163" s="169" t="s">
        <v>1</v>
      </c>
      <c r="F163" s="170" t="s">
        <v>182</v>
      </c>
      <c r="H163" s="171">
        <v>11</v>
      </c>
      <c r="I163" s="172"/>
      <c r="L163" s="168"/>
      <c r="M163" s="173"/>
      <c r="N163" s="174"/>
      <c r="O163" s="174"/>
      <c r="P163" s="174"/>
      <c r="Q163" s="174"/>
      <c r="R163" s="174"/>
      <c r="S163" s="174"/>
      <c r="T163" s="175"/>
      <c r="AT163" s="169" t="s">
        <v>156</v>
      </c>
      <c r="AU163" s="169" t="s">
        <v>83</v>
      </c>
      <c r="AV163" s="14" t="s">
        <v>154</v>
      </c>
      <c r="AW163" s="14" t="s">
        <v>31</v>
      </c>
      <c r="AX163" s="14" t="s">
        <v>81</v>
      </c>
      <c r="AY163" s="169" t="s">
        <v>148</v>
      </c>
    </row>
    <row r="164" spans="1:65" s="2" customFormat="1" ht="16.5" customHeight="1">
      <c r="A164" s="32"/>
      <c r="B164" s="144"/>
      <c r="C164" s="176" t="s">
        <v>300</v>
      </c>
      <c r="D164" s="176" t="s">
        <v>267</v>
      </c>
      <c r="E164" s="177" t="s">
        <v>917</v>
      </c>
      <c r="F164" s="178" t="s">
        <v>918</v>
      </c>
      <c r="G164" s="179" t="s">
        <v>153</v>
      </c>
      <c r="H164" s="180">
        <v>11.22</v>
      </c>
      <c r="I164" s="181"/>
      <c r="J164" s="182">
        <f>ROUND(I164*H164,2)</f>
        <v>0</v>
      </c>
      <c r="K164" s="183"/>
      <c r="L164" s="184"/>
      <c r="M164" s="185" t="s">
        <v>1</v>
      </c>
      <c r="N164" s="186" t="s">
        <v>38</v>
      </c>
      <c r="O164" s="58"/>
      <c r="P164" s="155">
        <f>O164*H164</f>
        <v>0</v>
      </c>
      <c r="Q164" s="155">
        <v>4.5999999999999999E-2</v>
      </c>
      <c r="R164" s="155">
        <f>Q164*H164</f>
        <v>0.51612000000000002</v>
      </c>
      <c r="S164" s="155">
        <v>0</v>
      </c>
      <c r="T164" s="15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7" t="s">
        <v>230</v>
      </c>
      <c r="AT164" s="157" t="s">
        <v>267</v>
      </c>
      <c r="AU164" s="157" t="s">
        <v>83</v>
      </c>
      <c r="AY164" s="17" t="s">
        <v>148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7" t="s">
        <v>81</v>
      </c>
      <c r="BK164" s="158">
        <f>ROUND(I164*H164,2)</f>
        <v>0</v>
      </c>
      <c r="BL164" s="17" t="s">
        <v>154</v>
      </c>
      <c r="BM164" s="157" t="s">
        <v>1467</v>
      </c>
    </row>
    <row r="165" spans="1:65" s="13" customFormat="1" ht="10.199999999999999">
      <c r="B165" s="159"/>
      <c r="D165" s="160" t="s">
        <v>156</v>
      </c>
      <c r="F165" s="162" t="s">
        <v>1468</v>
      </c>
      <c r="H165" s="163">
        <v>11.22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156</v>
      </c>
      <c r="AU165" s="161" t="s">
        <v>83</v>
      </c>
      <c r="AV165" s="13" t="s">
        <v>83</v>
      </c>
      <c r="AW165" s="13" t="s">
        <v>3</v>
      </c>
      <c r="AX165" s="13" t="s">
        <v>81</v>
      </c>
      <c r="AY165" s="161" t="s">
        <v>148</v>
      </c>
    </row>
    <row r="166" spans="1:65" s="2" customFormat="1" ht="24.15" customHeight="1">
      <c r="A166" s="32"/>
      <c r="B166" s="144"/>
      <c r="C166" s="145" t="s">
        <v>306</v>
      </c>
      <c r="D166" s="145" t="s">
        <v>150</v>
      </c>
      <c r="E166" s="146" t="s">
        <v>921</v>
      </c>
      <c r="F166" s="147" t="s">
        <v>922</v>
      </c>
      <c r="G166" s="148" t="s">
        <v>165</v>
      </c>
      <c r="H166" s="149">
        <v>0.66</v>
      </c>
      <c r="I166" s="150"/>
      <c r="J166" s="151">
        <f>ROUND(I166*H166,2)</f>
        <v>0</v>
      </c>
      <c r="K166" s="152"/>
      <c r="L166" s="33"/>
      <c r="M166" s="153" t="s">
        <v>1</v>
      </c>
      <c r="N166" s="154" t="s">
        <v>38</v>
      </c>
      <c r="O166" s="58"/>
      <c r="P166" s="155">
        <f>O166*H166</f>
        <v>0</v>
      </c>
      <c r="Q166" s="155">
        <v>2.2563399999999998</v>
      </c>
      <c r="R166" s="155">
        <f>Q166*H166</f>
        <v>1.4891843999999999</v>
      </c>
      <c r="S166" s="155">
        <v>0</v>
      </c>
      <c r="T166" s="15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7" t="s">
        <v>154</v>
      </c>
      <c r="AT166" s="157" t="s">
        <v>150</v>
      </c>
      <c r="AU166" s="157" t="s">
        <v>83</v>
      </c>
      <c r="AY166" s="17" t="s">
        <v>148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7" t="s">
        <v>81</v>
      </c>
      <c r="BK166" s="158">
        <f>ROUND(I166*H166,2)</f>
        <v>0</v>
      </c>
      <c r="BL166" s="17" t="s">
        <v>154</v>
      </c>
      <c r="BM166" s="157" t="s">
        <v>1469</v>
      </c>
    </row>
    <row r="167" spans="1:65" s="13" customFormat="1" ht="10.199999999999999">
      <c r="B167" s="159"/>
      <c r="D167" s="160" t="s">
        <v>156</v>
      </c>
      <c r="E167" s="161" t="s">
        <v>1</v>
      </c>
      <c r="F167" s="162" t="s">
        <v>1470</v>
      </c>
      <c r="H167" s="163">
        <v>0.66</v>
      </c>
      <c r="I167" s="164"/>
      <c r="L167" s="159"/>
      <c r="M167" s="165"/>
      <c r="N167" s="166"/>
      <c r="O167" s="166"/>
      <c r="P167" s="166"/>
      <c r="Q167" s="166"/>
      <c r="R167" s="166"/>
      <c r="S167" s="166"/>
      <c r="T167" s="167"/>
      <c r="AT167" s="161" t="s">
        <v>156</v>
      </c>
      <c r="AU167" s="161" t="s">
        <v>83</v>
      </c>
      <c r="AV167" s="13" t="s">
        <v>83</v>
      </c>
      <c r="AW167" s="13" t="s">
        <v>31</v>
      </c>
      <c r="AX167" s="13" t="s">
        <v>81</v>
      </c>
      <c r="AY167" s="161" t="s">
        <v>148</v>
      </c>
    </row>
    <row r="168" spans="1:65" s="2" customFormat="1" ht="24.15" customHeight="1">
      <c r="A168" s="32"/>
      <c r="B168" s="144"/>
      <c r="C168" s="145" t="s">
        <v>310</v>
      </c>
      <c r="D168" s="145" t="s">
        <v>150</v>
      </c>
      <c r="E168" s="146" t="s">
        <v>1471</v>
      </c>
      <c r="F168" s="147" t="s">
        <v>1472</v>
      </c>
      <c r="G168" s="148" t="s">
        <v>322</v>
      </c>
      <c r="H168" s="149">
        <v>28</v>
      </c>
      <c r="I168" s="150"/>
      <c r="J168" s="151">
        <f>ROUND(I168*H168,2)</f>
        <v>0</v>
      </c>
      <c r="K168" s="152"/>
      <c r="L168" s="33"/>
      <c r="M168" s="153" t="s">
        <v>1</v>
      </c>
      <c r="N168" s="154" t="s">
        <v>38</v>
      </c>
      <c r="O168" s="58"/>
      <c r="P168" s="155">
        <f>O168*H168</f>
        <v>0</v>
      </c>
      <c r="Q168" s="155">
        <v>4.0000000000000003E-5</v>
      </c>
      <c r="R168" s="155">
        <f>Q168*H168</f>
        <v>1.1200000000000001E-3</v>
      </c>
      <c r="S168" s="155">
        <v>0</v>
      </c>
      <c r="T168" s="15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7" t="s">
        <v>154</v>
      </c>
      <c r="AT168" s="157" t="s">
        <v>150</v>
      </c>
      <c r="AU168" s="157" t="s">
        <v>83</v>
      </c>
      <c r="AY168" s="17" t="s">
        <v>148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7" t="s">
        <v>81</v>
      </c>
      <c r="BK168" s="158">
        <f>ROUND(I168*H168,2)</f>
        <v>0</v>
      </c>
      <c r="BL168" s="17" t="s">
        <v>154</v>
      </c>
      <c r="BM168" s="157" t="s">
        <v>1473</v>
      </c>
    </row>
    <row r="169" spans="1:65" s="12" customFormat="1" ht="22.8" customHeight="1">
      <c r="B169" s="131"/>
      <c r="D169" s="132" t="s">
        <v>72</v>
      </c>
      <c r="E169" s="142" t="s">
        <v>365</v>
      </c>
      <c r="F169" s="142" t="s">
        <v>366</v>
      </c>
      <c r="I169" s="134"/>
      <c r="J169" s="143">
        <f>BK169</f>
        <v>0</v>
      </c>
      <c r="L169" s="131"/>
      <c r="M169" s="136"/>
      <c r="N169" s="137"/>
      <c r="O169" s="137"/>
      <c r="P169" s="138">
        <f>P170</f>
        <v>0</v>
      </c>
      <c r="Q169" s="137"/>
      <c r="R169" s="138">
        <f>R170</f>
        <v>0</v>
      </c>
      <c r="S169" s="137"/>
      <c r="T169" s="139">
        <f>T170</f>
        <v>0</v>
      </c>
      <c r="AR169" s="132" t="s">
        <v>81</v>
      </c>
      <c r="AT169" s="140" t="s">
        <v>72</v>
      </c>
      <c r="AU169" s="140" t="s">
        <v>81</v>
      </c>
      <c r="AY169" s="132" t="s">
        <v>148</v>
      </c>
      <c r="BK169" s="141">
        <f>BK170</f>
        <v>0</v>
      </c>
    </row>
    <row r="170" spans="1:65" s="2" customFormat="1" ht="24.15" customHeight="1">
      <c r="A170" s="32"/>
      <c r="B170" s="144"/>
      <c r="C170" s="145" t="s">
        <v>7</v>
      </c>
      <c r="D170" s="145" t="s">
        <v>150</v>
      </c>
      <c r="E170" s="146" t="s">
        <v>1082</v>
      </c>
      <c r="F170" s="147" t="s">
        <v>1083</v>
      </c>
      <c r="G170" s="148" t="s">
        <v>257</v>
      </c>
      <c r="H170" s="149">
        <v>22.798999999999999</v>
      </c>
      <c r="I170" s="150"/>
      <c r="J170" s="151">
        <f>ROUND(I170*H170,2)</f>
        <v>0</v>
      </c>
      <c r="K170" s="152"/>
      <c r="L170" s="33"/>
      <c r="M170" s="195" t="s">
        <v>1</v>
      </c>
      <c r="N170" s="196" t="s">
        <v>38</v>
      </c>
      <c r="O170" s="197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7" t="s">
        <v>154</v>
      </c>
      <c r="AT170" s="157" t="s">
        <v>150</v>
      </c>
      <c r="AU170" s="157" t="s">
        <v>83</v>
      </c>
      <c r="AY170" s="17" t="s">
        <v>148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7" t="s">
        <v>81</v>
      </c>
      <c r="BK170" s="158">
        <f>ROUND(I170*H170,2)</f>
        <v>0</v>
      </c>
      <c r="BL170" s="17" t="s">
        <v>154</v>
      </c>
      <c r="BM170" s="157" t="s">
        <v>1474</v>
      </c>
    </row>
    <row r="171" spans="1:65" s="2" customFormat="1" ht="6.9" customHeight="1">
      <c r="A171" s="32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33"/>
      <c r="M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</row>
  </sheetData>
  <autoFilter ref="C122:K170" xr:uid="{00000000-0009-0000-0000-00000A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28</vt:i4>
      </vt:variant>
    </vt:vector>
  </HeadingPairs>
  <TitlesOfParts>
    <vt:vector size="42" baseType="lpstr">
      <vt:lpstr>Rekapitulace stavby</vt:lpstr>
      <vt:lpstr>22-133-1 - SO 01f-14f Kan...</vt:lpstr>
      <vt:lpstr>22-133-2 - SO 01g-14g Vod...</vt:lpstr>
      <vt:lpstr>22-133-9 - SO 16a Obslužn...</vt:lpstr>
      <vt:lpstr>22-133-10 - SO 16b Chodní...</vt:lpstr>
      <vt:lpstr>22-133-11 - SO 17a Úprava...</vt:lpstr>
      <vt:lpstr>22-133-13 - SO 17c Napoje...</vt:lpstr>
      <vt:lpstr>22-133-14 - SO 17d Parkov...</vt:lpstr>
      <vt:lpstr>22-133-15 - SO 17e Sběrné...</vt:lpstr>
      <vt:lpstr>22-133-4 - SO 18a Záchytn...</vt:lpstr>
      <vt:lpstr>22-133-5 - SO 18b Dešťová...</vt:lpstr>
      <vt:lpstr>22-133-6 - SO 19 Splaškov...</vt:lpstr>
      <vt:lpstr>22-133-7 - SO 20 Vodovodn...</vt:lpstr>
      <vt:lpstr>22-133-16 - Vedlejší rozp...</vt:lpstr>
      <vt:lpstr>'22-133-1 - SO 01f-14f Kan...'!Názvy_tisku</vt:lpstr>
      <vt:lpstr>'22-133-10 - SO 16b Chodní...'!Názvy_tisku</vt:lpstr>
      <vt:lpstr>'22-133-11 - SO 17a Úprava...'!Názvy_tisku</vt:lpstr>
      <vt:lpstr>'22-133-13 - SO 17c Napoje...'!Názvy_tisku</vt:lpstr>
      <vt:lpstr>'22-133-14 - SO 17d Parkov...'!Názvy_tisku</vt:lpstr>
      <vt:lpstr>'22-133-15 - SO 17e Sběrné...'!Názvy_tisku</vt:lpstr>
      <vt:lpstr>'22-133-16 - Vedlejší rozp...'!Názvy_tisku</vt:lpstr>
      <vt:lpstr>'22-133-2 - SO 01g-14g Vod...'!Názvy_tisku</vt:lpstr>
      <vt:lpstr>'22-133-4 - SO 18a Záchytn...'!Názvy_tisku</vt:lpstr>
      <vt:lpstr>'22-133-5 - SO 18b Dešťová...'!Názvy_tisku</vt:lpstr>
      <vt:lpstr>'22-133-6 - SO 19 Splaškov...'!Názvy_tisku</vt:lpstr>
      <vt:lpstr>'22-133-7 - SO 20 Vodovodn...'!Názvy_tisku</vt:lpstr>
      <vt:lpstr>'22-133-9 - SO 16a Obslužn...'!Názvy_tisku</vt:lpstr>
      <vt:lpstr>'Rekapitulace stavby'!Názvy_tisku</vt:lpstr>
      <vt:lpstr>'22-133-1 - SO 01f-14f Kan...'!Oblast_tisku</vt:lpstr>
      <vt:lpstr>'22-133-10 - SO 16b Chodní...'!Oblast_tisku</vt:lpstr>
      <vt:lpstr>'22-133-11 - SO 17a Úprava...'!Oblast_tisku</vt:lpstr>
      <vt:lpstr>'22-133-13 - SO 17c Napoje...'!Oblast_tisku</vt:lpstr>
      <vt:lpstr>'22-133-14 - SO 17d Parkov...'!Oblast_tisku</vt:lpstr>
      <vt:lpstr>'22-133-15 - SO 17e Sběrné...'!Oblast_tisku</vt:lpstr>
      <vt:lpstr>'22-133-16 - Vedlejší rozp...'!Oblast_tisku</vt:lpstr>
      <vt:lpstr>'22-133-2 - SO 01g-14g Vod...'!Oblast_tisku</vt:lpstr>
      <vt:lpstr>'22-133-4 - SO 18a Záchytn...'!Oblast_tisku</vt:lpstr>
      <vt:lpstr>'22-133-5 - SO 18b Dešťová...'!Oblast_tisku</vt:lpstr>
      <vt:lpstr>'22-133-6 - SO 19 Splaškov...'!Oblast_tisku</vt:lpstr>
      <vt:lpstr>'22-133-7 - SO 20 Vodovodn...'!Oblast_tisku</vt:lpstr>
      <vt:lpstr>'22-133-9 - SO 16a Obslužn...'!Oblast_tisku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Maleček</dc:creator>
  <cp:lastModifiedBy>Jirka</cp:lastModifiedBy>
  <dcterms:created xsi:type="dcterms:W3CDTF">2022-04-13T05:01:45Z</dcterms:created>
  <dcterms:modified xsi:type="dcterms:W3CDTF">2022-08-12T13:57:55Z</dcterms:modified>
</cp:coreProperties>
</file>